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0" windowWidth="24000" windowHeight="91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1" hidden="1">MANTENIMIENTOS!$A$5:$I$22</definedName>
    <definedName name="_xlnm._FilterDatabase" localSheetId="0" hidden="1">SERVICIOS!$A$4:$J$27</definedName>
    <definedName name="_xlnm.Print_Titles" localSheetId="1">MANTENIMIENTOS!$1:$5</definedName>
    <definedName name="_xlnm.Print_Titles" localSheetId="0">SERVICIOS!$1:$4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22" i="1"/>
  <c r="F17" i="1"/>
  <c r="F16" i="1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3" i="3"/>
  <c r="A4" i="3" s="1"/>
  <c r="A5" i="3" s="1"/>
  <c r="A6" i="3" s="1"/>
  <c r="A7" i="3" s="1"/>
  <c r="A8" i="3" s="1"/>
  <c r="A9" i="3" s="1"/>
  <c r="A10" i="3" s="1"/>
  <c r="A11" i="3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F8" i="3" l="1"/>
  <c r="F7" i="3"/>
  <c r="F6" i="3"/>
  <c r="F4" i="3"/>
  <c r="F3" i="3"/>
  <c r="G6" i="1" l="1"/>
  <c r="F6" i="1"/>
  <c r="G7" i="1"/>
  <c r="F7" i="1"/>
  <c r="F8" i="1"/>
  <c r="G9" i="1"/>
  <c r="F9" i="1"/>
  <c r="F13" i="1"/>
  <c r="F10" i="1"/>
  <c r="F11" i="1"/>
  <c r="F12" i="1"/>
  <c r="F14" i="1"/>
  <c r="F14" i="2" l="1"/>
</calcChain>
</file>

<file path=xl/sharedStrings.xml><?xml version="1.0" encoding="utf-8"?>
<sst xmlns="http://schemas.openxmlformats.org/spreadsheetml/2006/main" count="243" uniqueCount="99">
  <si>
    <t>No.</t>
  </si>
  <si>
    <t>CCJ</t>
  </si>
  <si>
    <t>TOTAL DE HOJAS DEL PROCEDIMIENTO</t>
  </si>
  <si>
    <t>TIPO DE MANTENIMIENTO</t>
  </si>
  <si>
    <t>TIPO DE SERVICIO</t>
  </si>
  <si>
    <t>PERIODO</t>
  </si>
  <si>
    <t>AÑO</t>
  </si>
  <si>
    <t>IMPORTE</t>
  </si>
  <si>
    <t>NÚMERO DE CONTRATO</t>
  </si>
  <si>
    <t>Morelia</t>
  </si>
  <si>
    <t>PS (Consolidado)</t>
  </si>
  <si>
    <t>Vigilancia</t>
  </si>
  <si>
    <t>Limpieza</t>
  </si>
  <si>
    <t>Aire Acondicionado</t>
  </si>
  <si>
    <t>Eléctrico e hidrosanitario</t>
  </si>
  <si>
    <t>Impermeabilización</t>
  </si>
  <si>
    <t>Pintura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</si>
  <si>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</si>
  <si>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Carpintería</t>
  </si>
  <si>
    <t>Herrería</t>
  </si>
  <si>
    <t>CCTV</t>
  </si>
  <si>
    <t>Pintura y herrería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</si>
  <si>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</si>
  <si>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</si>
  <si>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</si>
  <si>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</si>
  <si>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</si>
  <si>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Tripie</t>
  </si>
  <si>
    <t>Equipo de A/A</t>
  </si>
  <si>
    <t>Videoproyector</t>
  </si>
  <si>
    <t>Micrófonos</t>
  </si>
  <si>
    <t>Detector de metales</t>
  </si>
  <si>
    <t>Pantalla de proyección</t>
  </si>
  <si>
    <t>Videocámara</t>
  </si>
  <si>
    <t>Megáfono</t>
  </si>
  <si>
    <t>CCJ/MOR-MICH/ADM/163/2015</t>
  </si>
  <si>
    <t>CCJ/MOR-MICH/ADM/369/2015</t>
  </si>
  <si>
    <t>CCJ/MOR-MICH/ADM/171/2015</t>
  </si>
  <si>
    <t>CCJ/MOR-MICH/ADM/500/2015</t>
  </si>
  <si>
    <t>CCJ/MLA/ADM/125/2016</t>
  </si>
  <si>
    <t>CCJ/MLA/ADM/100/2016</t>
  </si>
  <si>
    <t>CCJ/MLA/ADM/092/2016</t>
  </si>
  <si>
    <t>CCJ/MLA/ADM/94/2017</t>
  </si>
  <si>
    <t>CCJ/MLA/ADM/466/2017</t>
  </si>
  <si>
    <t>04/012/17</t>
  </si>
  <si>
    <t>CCJ/MLA/ADM/182/2018</t>
  </si>
  <si>
    <t>CCJ/MOR-MICH/ADM/309/2015</t>
  </si>
  <si>
    <t>CCJ/MOR-MICH/ADM/404/2015</t>
  </si>
  <si>
    <t>CCJ/MOR-MICH/ADM/499/2015</t>
  </si>
  <si>
    <t>CCJ/MOR-MICH/ADM/450/2015</t>
  </si>
  <si>
    <t>CCJ/MOR-MICH/ADM/513/2015</t>
  </si>
  <si>
    <t>CCJ/MLA/ADM/496/2016</t>
  </si>
  <si>
    <t>CCJ/MLA/ADM/495/2016</t>
  </si>
  <si>
    <t>CCJ/MLA/ADM/438/2016</t>
  </si>
  <si>
    <t>CCJ/MLA/ADM/357/2016</t>
  </si>
  <si>
    <t>CCJ/MLA/ADM/399/2017</t>
  </si>
  <si>
    <t>CCJ/MLA/ADM/142/2017</t>
  </si>
  <si>
    <t>CCJ/MLA/ADM/514/2018</t>
  </si>
  <si>
    <t>CCJ/MLA/ADM/195/2018</t>
  </si>
  <si>
    <t>CCJ/MLA/ADM/443/2018</t>
  </si>
  <si>
    <t>CCJ/MLA/ADM/311/2018</t>
  </si>
  <si>
    <t>CCJ/MLA/ADM/521/2016</t>
  </si>
  <si>
    <t>CCJ/MLA/ADM/503/2018</t>
  </si>
  <si>
    <t>CCJ/MLA/ADM/476/2017</t>
  </si>
  <si>
    <t>CCJ/MOR-MICH/ADM/548/2015</t>
  </si>
  <si>
    <t>CCJ/MOR-MICH/ADM/155/2015</t>
  </si>
  <si>
    <t>CCJ/MOR-MICH/ADM/262/2015</t>
  </si>
  <si>
    <t>CCJ/MOR-MICH/ADM/299/2015</t>
  </si>
  <si>
    <t>CCJ/MOR-MICH/ADM/414/2015</t>
  </si>
  <si>
    <t>CCJ/MOR-MICH/ADM/540/2015</t>
  </si>
  <si>
    <t>SIN FINIQUITAR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</si>
  <si>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</si>
  <si>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Toner HP 53A Negro</t>
  </si>
  <si>
    <t>CCJ/MOR-MICH/ADM/203/2015</t>
  </si>
  <si>
    <t>Se desconoce.
Este procedimiento corresponde a la DGRM.</t>
  </si>
  <si>
    <t>CCJ/MLA/ADM/176/2016</t>
  </si>
  <si>
    <t>CCJ/MLA/ADM/332/2016</t>
  </si>
  <si>
    <t>CCJ/MLA/ADM/204/2016</t>
  </si>
  <si>
    <t>CCJ/MLA/ADM/367/2016</t>
  </si>
  <si>
    <t>CCJ/MLA/ADM/520/2016</t>
  </si>
  <si>
    <t>CCJ/MLA/ADM/350/2016</t>
  </si>
  <si>
    <t>CCJ/MLA/ADM/477/2017</t>
  </si>
  <si>
    <t>CCJ/MLA/ADM/200/2017</t>
  </si>
  <si>
    <t>CCJ/MLA/ADM/267/2017</t>
  </si>
  <si>
    <t>CCJ/MLA/ADM/187/2018</t>
  </si>
  <si>
    <t>CCJ/MLA/ADM/504/2018</t>
  </si>
  <si>
    <t>CCJ/MLA/ADM/242/2018</t>
  </si>
  <si>
    <t>Hospedaje ccj morelia</t>
  </si>
  <si>
    <t xml:space="preserve">Serv. vigilancia Morelia </t>
  </si>
  <si>
    <t>Curso protección civil</t>
  </si>
  <si>
    <t>Viaje anual pensionados CCJ Morelia</t>
  </si>
  <si>
    <t>ÁREA QUE REALIZÓ EL PROCEDIMIENTO</t>
  </si>
  <si>
    <t>DGRM</t>
  </si>
  <si>
    <t>CCJ MORELIA</t>
  </si>
  <si>
    <t>DGRH / DGRM</t>
  </si>
  <si>
    <t>CCJ/MLA/ADM/198/2019</t>
  </si>
  <si>
    <t>no son bienes ni servicios, sino consumibles.</t>
  </si>
  <si>
    <t>CANCELADO</t>
  </si>
  <si>
    <t xml:space="preserve">CCJ/MLA/ADM/325/2016
Se devolvió el contrato.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</si>
</sst>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3" fillId="0" borderId="1" xfId="1" applyNumberFormat="1" applyFont="1" applyFill="1" applyBorder="1"/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4" fontId="3" fillId="3" borderId="1" xfId="1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44" fontId="3" fillId="3" borderId="2" xfId="1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/>
    </xf>
    <xf numFmtId="44" fontId="3" fillId="3" borderId="1" xfId="1" applyNumberFormat="1" applyFont="1" applyFill="1" applyBorder="1"/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justify" vertical="center" wrapText="1"/>
    </xf>
    <xf numFmtId="14" fontId="3" fillId="3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44" fontId="3" fillId="0" borderId="2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14" fontId="0" fillId="0" borderId="1" xfId="0" applyNumberForma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8FE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Normal="100" workbookViewId="0">
      <pane ySplit="4" topLeftCell="A14" activePane="bottomLeft" state="frozen"/>
      <selection pane="bottomLeft" activeCell="K19" sqref="K19"/>
    </sheetView>
  </sheetViews>
  <sheetFormatPr baseColWidth="10" defaultRowHeight="15" x14ac:dyDescent="0.25"/>
  <cols>
    <col min="1" max="1" width="4" bestFit="1" customWidth="1"/>
    <col min="2" max="2" width="15.5703125" customWidth="1"/>
    <col min="3" max="3" width="19.140625" customWidth="1"/>
    <col min="4" max="4" width="16" customWidth="1"/>
    <col min="5" max="5" width="14.5703125" customWidth="1"/>
    <col min="6" max="6" width="16.28515625" bestFit="1" customWidth="1"/>
    <col min="7" max="7" width="20.140625" customWidth="1"/>
    <col min="8" max="8" width="34.7109375" style="2" customWidth="1"/>
    <col min="9" max="9" width="19.5703125" customWidth="1"/>
    <col min="10" max="10" width="28.7109375" customWidth="1"/>
  </cols>
  <sheetData>
    <row r="1" spans="1:10" ht="84.6" customHeight="1" x14ac:dyDescent="0.25">
      <c r="A1" s="47" t="s">
        <v>17</v>
      </c>
      <c r="B1" s="47"/>
      <c r="C1" s="47"/>
      <c r="D1" s="47"/>
      <c r="E1" s="47"/>
      <c r="F1" s="47"/>
      <c r="G1" s="47"/>
      <c r="H1" s="47"/>
      <c r="I1" s="47"/>
    </row>
    <row r="4" spans="1:10" s="1" customFormat="1" ht="45" x14ac:dyDescent="0.25">
      <c r="A4" s="3" t="s">
        <v>0</v>
      </c>
      <c r="B4" s="3" t="s">
        <v>1</v>
      </c>
      <c r="C4" s="3" t="s">
        <v>4</v>
      </c>
      <c r="D4" s="3" t="s">
        <v>5</v>
      </c>
      <c r="E4" s="4" t="s">
        <v>8</v>
      </c>
      <c r="F4" s="3" t="s">
        <v>7</v>
      </c>
      <c r="G4" s="4" t="s">
        <v>2</v>
      </c>
      <c r="H4" s="4" t="s">
        <v>22</v>
      </c>
      <c r="I4" s="4" t="s">
        <v>23</v>
      </c>
      <c r="J4" s="4" t="s">
        <v>91</v>
      </c>
    </row>
    <row r="5" spans="1:10" s="1" customFormat="1" x14ac:dyDescent="0.25">
      <c r="A5" s="5">
        <v>1</v>
      </c>
      <c r="B5" s="16" t="s">
        <v>9</v>
      </c>
      <c r="C5" s="17" t="s">
        <v>12</v>
      </c>
      <c r="D5" s="7">
        <v>2019</v>
      </c>
      <c r="E5" s="6">
        <v>4519000387</v>
      </c>
      <c r="F5" s="19">
        <v>285276.48</v>
      </c>
      <c r="G5" s="6">
        <v>12</v>
      </c>
      <c r="H5" s="48" t="s">
        <v>70</v>
      </c>
      <c r="I5" s="49"/>
      <c r="J5" s="15" t="s">
        <v>93</v>
      </c>
    </row>
    <row r="6" spans="1:10" s="1" customFormat="1" x14ac:dyDescent="0.25">
      <c r="A6" s="24">
        <f>A5+1</f>
        <v>2</v>
      </c>
      <c r="B6" s="25" t="s">
        <v>9</v>
      </c>
      <c r="C6" s="26" t="s">
        <v>12</v>
      </c>
      <c r="D6" s="27">
        <v>2018</v>
      </c>
      <c r="E6" s="28">
        <v>4518000109</v>
      </c>
      <c r="F6" s="29">
        <f>17445.46*12</f>
        <v>209345.52</v>
      </c>
      <c r="G6" s="28">
        <f>79</f>
        <v>79</v>
      </c>
      <c r="H6" s="30" t="s">
        <v>62</v>
      </c>
      <c r="I6" s="30">
        <v>43440</v>
      </c>
      <c r="J6" s="30" t="s">
        <v>93</v>
      </c>
    </row>
    <row r="7" spans="1:10" s="1" customFormat="1" x14ac:dyDescent="0.25">
      <c r="A7" s="24">
        <f t="shared" ref="A7:A27" si="0">A6+1</f>
        <v>3</v>
      </c>
      <c r="B7" s="25" t="s">
        <v>9</v>
      </c>
      <c r="C7" s="26" t="s">
        <v>12</v>
      </c>
      <c r="D7" s="27">
        <v>2017</v>
      </c>
      <c r="E7" s="28">
        <v>4517000038</v>
      </c>
      <c r="F7" s="29">
        <f>16403.82*12</f>
        <v>196845.84</v>
      </c>
      <c r="G7" s="28">
        <f>6+62+64</f>
        <v>132</v>
      </c>
      <c r="H7" s="30" t="s">
        <v>63</v>
      </c>
      <c r="I7" s="30">
        <v>43074</v>
      </c>
      <c r="J7" s="30" t="s">
        <v>93</v>
      </c>
    </row>
    <row r="8" spans="1:10" s="1" customFormat="1" x14ac:dyDescent="0.25">
      <c r="A8" s="24">
        <f t="shared" si="0"/>
        <v>4</v>
      </c>
      <c r="B8" s="25" t="s">
        <v>9</v>
      </c>
      <c r="C8" s="26" t="s">
        <v>12</v>
      </c>
      <c r="D8" s="27">
        <v>2016</v>
      </c>
      <c r="E8" s="27">
        <v>4516000008</v>
      </c>
      <c r="F8" s="29">
        <f>15316.27*12</f>
        <v>183795.24</v>
      </c>
      <c r="G8" s="27">
        <v>67</v>
      </c>
      <c r="H8" s="30" t="s">
        <v>61</v>
      </c>
      <c r="I8" s="30">
        <v>42711</v>
      </c>
      <c r="J8" s="30" t="s">
        <v>93</v>
      </c>
    </row>
    <row r="9" spans="1:10" s="1" customFormat="1" x14ac:dyDescent="0.25">
      <c r="A9" s="24">
        <f t="shared" si="0"/>
        <v>5</v>
      </c>
      <c r="B9" s="25" t="s">
        <v>9</v>
      </c>
      <c r="C9" s="26" t="s">
        <v>12</v>
      </c>
      <c r="D9" s="27">
        <v>2015</v>
      </c>
      <c r="E9" s="27">
        <v>4515000002</v>
      </c>
      <c r="F9" s="29">
        <f>14939.79*12</f>
        <v>179277.48</v>
      </c>
      <c r="G9" s="27">
        <f>65+105+100+39</f>
        <v>309</v>
      </c>
      <c r="H9" s="30" t="s">
        <v>64</v>
      </c>
      <c r="I9" s="30">
        <v>42345</v>
      </c>
      <c r="J9" s="30" t="s">
        <v>93</v>
      </c>
    </row>
    <row r="10" spans="1:10" s="1" customFormat="1" x14ac:dyDescent="0.25">
      <c r="A10" s="5">
        <f t="shared" si="0"/>
        <v>6</v>
      </c>
      <c r="B10" s="16" t="s">
        <v>9</v>
      </c>
      <c r="C10" s="17" t="s">
        <v>11</v>
      </c>
      <c r="D10" s="7">
        <v>2015</v>
      </c>
      <c r="E10" s="7">
        <v>4515000393</v>
      </c>
      <c r="F10" s="19">
        <f>(58000*1.16)*3</f>
        <v>201840</v>
      </c>
      <c r="G10" s="7">
        <v>21</v>
      </c>
      <c r="H10" s="15" t="s">
        <v>65</v>
      </c>
      <c r="I10" s="15">
        <v>42110</v>
      </c>
      <c r="J10" s="15" t="s">
        <v>92</v>
      </c>
    </row>
    <row r="11" spans="1:10" x14ac:dyDescent="0.25">
      <c r="A11" s="5">
        <f t="shared" si="0"/>
        <v>7</v>
      </c>
      <c r="B11" s="16" t="s">
        <v>9</v>
      </c>
      <c r="C11" s="41" t="s">
        <v>11</v>
      </c>
      <c r="D11" s="6">
        <v>2015</v>
      </c>
      <c r="E11" s="6">
        <v>4515000925</v>
      </c>
      <c r="F11" s="42">
        <f>(58000*1.16)*3</f>
        <v>201840</v>
      </c>
      <c r="G11" s="6">
        <v>18</v>
      </c>
      <c r="H11" s="15" t="s">
        <v>66</v>
      </c>
      <c r="I11" s="15">
        <v>42186</v>
      </c>
      <c r="J11" s="15" t="s">
        <v>92</v>
      </c>
    </row>
    <row r="12" spans="1:10" x14ac:dyDescent="0.25">
      <c r="A12" s="5">
        <f t="shared" si="0"/>
        <v>8</v>
      </c>
      <c r="B12" s="40" t="s">
        <v>9</v>
      </c>
      <c r="C12" s="41" t="s">
        <v>11</v>
      </c>
      <c r="D12" s="6">
        <v>2015</v>
      </c>
      <c r="E12" s="6">
        <v>4515001872</v>
      </c>
      <c r="F12" s="42">
        <f>(58000*1.16)*1</f>
        <v>67280</v>
      </c>
      <c r="G12" s="6">
        <v>8</v>
      </c>
      <c r="H12" s="15" t="s">
        <v>67</v>
      </c>
      <c r="I12" s="15">
        <v>42219</v>
      </c>
      <c r="J12" s="15" t="s">
        <v>92</v>
      </c>
    </row>
    <row r="13" spans="1:10" x14ac:dyDescent="0.25">
      <c r="A13" s="5">
        <f t="shared" si="0"/>
        <v>9</v>
      </c>
      <c r="B13" s="40" t="s">
        <v>9</v>
      </c>
      <c r="C13" s="41" t="s">
        <v>11</v>
      </c>
      <c r="D13" s="6">
        <v>2015</v>
      </c>
      <c r="E13" s="6">
        <v>4515002140</v>
      </c>
      <c r="F13" s="42">
        <f>116000*1.16</f>
        <v>134560</v>
      </c>
      <c r="G13" s="6">
        <v>14</v>
      </c>
      <c r="H13" s="15" t="s">
        <v>68</v>
      </c>
      <c r="I13" s="15">
        <v>42279</v>
      </c>
      <c r="J13" s="15" t="s">
        <v>92</v>
      </c>
    </row>
    <row r="14" spans="1:10" x14ac:dyDescent="0.25">
      <c r="A14" s="5">
        <f t="shared" si="0"/>
        <v>10</v>
      </c>
      <c r="B14" s="40" t="s">
        <v>9</v>
      </c>
      <c r="C14" s="41" t="s">
        <v>11</v>
      </c>
      <c r="D14" s="6">
        <v>2015</v>
      </c>
      <c r="E14" s="6">
        <v>4515002744</v>
      </c>
      <c r="F14" s="42">
        <f>(58000*1.16)*3</f>
        <v>201840</v>
      </c>
      <c r="G14" s="6">
        <v>21</v>
      </c>
      <c r="H14" s="15" t="s">
        <v>69</v>
      </c>
      <c r="I14" s="15">
        <v>42342</v>
      </c>
      <c r="J14" s="15" t="s">
        <v>92</v>
      </c>
    </row>
    <row r="15" spans="1:10" ht="28.5" x14ac:dyDescent="0.25">
      <c r="A15" s="24">
        <f t="shared" si="0"/>
        <v>11</v>
      </c>
      <c r="B15" s="31" t="s">
        <v>9</v>
      </c>
      <c r="C15" s="32" t="s">
        <v>87</v>
      </c>
      <c r="D15" s="28">
        <v>2015</v>
      </c>
      <c r="E15" s="28">
        <v>4515001379</v>
      </c>
      <c r="F15" s="33">
        <v>36375</v>
      </c>
      <c r="G15" s="28">
        <v>10</v>
      </c>
      <c r="H15" s="30" t="s">
        <v>73</v>
      </c>
      <c r="I15" s="30">
        <v>42151</v>
      </c>
      <c r="J15" s="30" t="s">
        <v>93</v>
      </c>
    </row>
    <row r="16" spans="1:10" ht="57" x14ac:dyDescent="0.25">
      <c r="A16" s="5">
        <f t="shared" si="0"/>
        <v>12</v>
      </c>
      <c r="B16" s="40" t="s">
        <v>9</v>
      </c>
      <c r="C16" s="41" t="s">
        <v>88</v>
      </c>
      <c r="D16" s="6">
        <v>2016</v>
      </c>
      <c r="E16" s="6">
        <v>4516000011</v>
      </c>
      <c r="F16" s="42">
        <f>67280*4</f>
        <v>269120</v>
      </c>
      <c r="G16" s="22" t="s">
        <v>74</v>
      </c>
      <c r="H16" s="15" t="s">
        <v>75</v>
      </c>
      <c r="I16" s="15">
        <v>42493</v>
      </c>
      <c r="J16" s="15" t="s">
        <v>92</v>
      </c>
    </row>
    <row r="17" spans="1:10" ht="57" x14ac:dyDescent="0.25">
      <c r="A17" s="5">
        <f t="shared" si="0"/>
        <v>13</v>
      </c>
      <c r="B17" s="40" t="s">
        <v>9</v>
      </c>
      <c r="C17" s="41" t="s">
        <v>88</v>
      </c>
      <c r="D17" s="6">
        <v>2016</v>
      </c>
      <c r="E17" s="6">
        <v>4516001390</v>
      </c>
      <c r="F17" s="42">
        <f>3*67280</f>
        <v>201840</v>
      </c>
      <c r="G17" s="22" t="s">
        <v>74</v>
      </c>
      <c r="H17" s="15" t="s">
        <v>76</v>
      </c>
      <c r="I17" s="15">
        <v>42592</v>
      </c>
      <c r="J17" s="15" t="s">
        <v>92</v>
      </c>
    </row>
    <row r="18" spans="1:10" ht="28.5" x14ac:dyDescent="0.25">
      <c r="A18" s="24">
        <f t="shared" si="0"/>
        <v>14</v>
      </c>
      <c r="B18" s="31" t="s">
        <v>9</v>
      </c>
      <c r="C18" s="32" t="s">
        <v>87</v>
      </c>
      <c r="D18" s="28">
        <v>2016</v>
      </c>
      <c r="E18" s="28">
        <v>4516001412</v>
      </c>
      <c r="F18" s="33">
        <v>40106</v>
      </c>
      <c r="G18" s="34">
        <v>19</v>
      </c>
      <c r="H18" s="30" t="s">
        <v>77</v>
      </c>
      <c r="I18" s="30">
        <v>42513</v>
      </c>
      <c r="J18" s="30" t="s">
        <v>93</v>
      </c>
    </row>
    <row r="19" spans="1:10" ht="57" x14ac:dyDescent="0.25">
      <c r="A19" s="5">
        <f t="shared" si="0"/>
        <v>15</v>
      </c>
      <c r="B19" s="40" t="s">
        <v>9</v>
      </c>
      <c r="C19" s="41" t="s">
        <v>88</v>
      </c>
      <c r="D19" s="6">
        <v>2016</v>
      </c>
      <c r="E19" s="6">
        <v>4516002114</v>
      </c>
      <c r="F19" s="42">
        <v>336400</v>
      </c>
      <c r="G19" s="22" t="s">
        <v>74</v>
      </c>
      <c r="H19" s="23" t="s">
        <v>98</v>
      </c>
      <c r="I19" s="15">
        <v>42591</v>
      </c>
      <c r="J19" s="15" t="s">
        <v>97</v>
      </c>
    </row>
    <row r="20" spans="1:10" ht="57" x14ac:dyDescent="0.25">
      <c r="A20" s="5">
        <f t="shared" si="0"/>
        <v>16</v>
      </c>
      <c r="B20" s="40" t="s">
        <v>9</v>
      </c>
      <c r="C20" s="41" t="s">
        <v>88</v>
      </c>
      <c r="D20" s="6">
        <v>2016</v>
      </c>
      <c r="E20" s="6">
        <v>4516002445</v>
      </c>
      <c r="F20" s="42">
        <v>67280</v>
      </c>
      <c r="G20" s="22" t="s">
        <v>74</v>
      </c>
      <c r="H20" s="15" t="s">
        <v>78</v>
      </c>
      <c r="I20" s="15">
        <v>42615</v>
      </c>
      <c r="J20" s="15" t="s">
        <v>92</v>
      </c>
    </row>
    <row r="21" spans="1:10" ht="57" x14ac:dyDescent="0.25">
      <c r="A21" s="5">
        <f t="shared" si="0"/>
        <v>17</v>
      </c>
      <c r="B21" s="40" t="s">
        <v>9</v>
      </c>
      <c r="C21" s="41" t="s">
        <v>88</v>
      </c>
      <c r="D21" s="6">
        <v>2016</v>
      </c>
      <c r="E21" s="6">
        <v>4516002629</v>
      </c>
      <c r="F21" s="42">
        <v>269120</v>
      </c>
      <c r="G21" s="22" t="s">
        <v>74</v>
      </c>
      <c r="H21" s="15" t="s">
        <v>79</v>
      </c>
      <c r="I21" s="15">
        <v>42711</v>
      </c>
      <c r="J21" s="15" t="s">
        <v>92</v>
      </c>
    </row>
    <row r="22" spans="1:10" ht="57" x14ac:dyDescent="0.25">
      <c r="A22" s="5">
        <f t="shared" si="0"/>
        <v>18</v>
      </c>
      <c r="B22" s="40" t="s">
        <v>9</v>
      </c>
      <c r="C22" s="41" t="s">
        <v>88</v>
      </c>
      <c r="D22" s="6">
        <v>2017</v>
      </c>
      <c r="E22" s="6">
        <v>4517000421</v>
      </c>
      <c r="F22" s="42">
        <f>69278.22*12</f>
        <v>831338.64</v>
      </c>
      <c r="G22" s="22" t="s">
        <v>74</v>
      </c>
      <c r="H22" s="15" t="s">
        <v>81</v>
      </c>
      <c r="I22" s="15">
        <v>43074</v>
      </c>
      <c r="J22" s="15" t="s">
        <v>92</v>
      </c>
    </row>
    <row r="23" spans="1:10" ht="28.5" x14ac:dyDescent="0.25">
      <c r="A23" s="24">
        <f t="shared" si="0"/>
        <v>19</v>
      </c>
      <c r="B23" s="31" t="s">
        <v>9</v>
      </c>
      <c r="C23" s="32" t="s">
        <v>87</v>
      </c>
      <c r="D23" s="28">
        <v>2017</v>
      </c>
      <c r="E23" s="28">
        <v>4517001217</v>
      </c>
      <c r="F23" s="33">
        <v>58500</v>
      </c>
      <c r="G23" s="34">
        <v>10</v>
      </c>
      <c r="H23" s="30" t="s">
        <v>82</v>
      </c>
      <c r="I23" s="30">
        <v>42884</v>
      </c>
      <c r="J23" s="30" t="s">
        <v>93</v>
      </c>
    </row>
    <row r="24" spans="1:10" ht="28.5" x14ac:dyDescent="0.25">
      <c r="A24" s="5">
        <f t="shared" si="0"/>
        <v>20</v>
      </c>
      <c r="B24" s="40" t="s">
        <v>9</v>
      </c>
      <c r="C24" s="41" t="s">
        <v>89</v>
      </c>
      <c r="D24" s="6">
        <v>2017</v>
      </c>
      <c r="E24" s="6">
        <v>4517001606</v>
      </c>
      <c r="F24" s="42">
        <f>2400*1.16</f>
        <v>2784</v>
      </c>
      <c r="G24" s="22">
        <v>10</v>
      </c>
      <c r="H24" s="15" t="s">
        <v>83</v>
      </c>
      <c r="I24" s="15">
        <v>42557</v>
      </c>
      <c r="J24" s="15" t="s">
        <v>94</v>
      </c>
    </row>
    <row r="25" spans="1:10" ht="57" x14ac:dyDescent="0.25">
      <c r="A25" s="5">
        <f t="shared" si="0"/>
        <v>21</v>
      </c>
      <c r="B25" s="40" t="s">
        <v>9</v>
      </c>
      <c r="C25" s="41" t="s">
        <v>88</v>
      </c>
      <c r="D25" s="6">
        <v>2018</v>
      </c>
      <c r="E25" s="6">
        <v>4518000238</v>
      </c>
      <c r="F25" s="42">
        <f>69278.22*4</f>
        <v>277112.88</v>
      </c>
      <c r="G25" s="22" t="s">
        <v>74</v>
      </c>
      <c r="H25" s="15" t="s">
        <v>84</v>
      </c>
      <c r="I25" s="15">
        <v>43223</v>
      </c>
      <c r="J25" s="15" t="s">
        <v>92</v>
      </c>
    </row>
    <row r="26" spans="1:10" ht="57" x14ac:dyDescent="0.25">
      <c r="A26" s="5">
        <f t="shared" si="0"/>
        <v>22</v>
      </c>
      <c r="B26" s="40" t="s">
        <v>9</v>
      </c>
      <c r="C26" s="41" t="s">
        <v>88</v>
      </c>
      <c r="D26" s="6">
        <v>2018</v>
      </c>
      <c r="E26" s="6">
        <v>4518001390</v>
      </c>
      <c r="F26" s="42">
        <v>663096.6</v>
      </c>
      <c r="G26" s="22" t="s">
        <v>74</v>
      </c>
      <c r="H26" s="15" t="s">
        <v>85</v>
      </c>
      <c r="I26" s="15">
        <v>43440</v>
      </c>
      <c r="J26" s="15" t="s">
        <v>92</v>
      </c>
    </row>
    <row r="27" spans="1:10" ht="42.75" x14ac:dyDescent="0.25">
      <c r="A27" s="24">
        <f t="shared" si="0"/>
        <v>23</v>
      </c>
      <c r="B27" s="31" t="s">
        <v>9</v>
      </c>
      <c r="C27" s="32" t="s">
        <v>90</v>
      </c>
      <c r="D27" s="28">
        <v>2018</v>
      </c>
      <c r="E27" s="28">
        <v>4518001416</v>
      </c>
      <c r="F27" s="33">
        <v>117475</v>
      </c>
      <c r="G27" s="34">
        <v>10</v>
      </c>
      <c r="H27" s="30" t="s">
        <v>86</v>
      </c>
      <c r="I27" s="30">
        <v>43256</v>
      </c>
      <c r="J27" s="30" t="s">
        <v>93</v>
      </c>
    </row>
  </sheetData>
  <sortState ref="A5:I63">
    <sortCondition ref="A4"/>
  </sortState>
  <mergeCells count="2">
    <mergeCell ref="A1:I1"/>
    <mergeCell ref="H5:I5"/>
  </mergeCells>
  <pageMargins left="0.70866141732283472" right="0.70866141732283472" top="0.59055118110236227" bottom="0.62992125984251968" header="0.31496062992125984" footer="0.51181102362204722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"/>
  <sheetViews>
    <sheetView zoomScaleNormal="100" workbookViewId="0">
      <pane ySplit="5" topLeftCell="A21" activePane="bottomLeft" state="frozen"/>
      <selection pane="bottomLeft" activeCell="A23" sqref="A23:XFD23"/>
    </sheetView>
  </sheetViews>
  <sheetFormatPr baseColWidth="10" defaultRowHeight="15" x14ac:dyDescent="0.25"/>
  <cols>
    <col min="1" max="1" width="4" bestFit="1" customWidth="1"/>
    <col min="2" max="2" width="16.85546875" customWidth="1"/>
    <col min="3" max="3" width="25.5703125" customWidth="1"/>
    <col min="4" max="4" width="13.140625" customWidth="1"/>
    <col min="5" max="5" width="13.5703125" customWidth="1"/>
    <col min="6" max="6" width="17.5703125" bestFit="1" customWidth="1"/>
    <col min="7" max="7" width="43.7109375" style="2" bestFit="1" customWidth="1"/>
    <col min="8" max="8" width="19.140625" customWidth="1"/>
    <col min="9" max="9" width="25" bestFit="1" customWidth="1"/>
  </cols>
  <sheetData>
    <row r="1" spans="1:9" ht="84.6" customHeight="1" x14ac:dyDescent="0.25">
      <c r="A1" s="47" t="s">
        <v>71</v>
      </c>
      <c r="B1" s="47"/>
      <c r="C1" s="47"/>
      <c r="D1" s="47"/>
      <c r="E1" s="47"/>
      <c r="F1" s="47"/>
      <c r="G1" s="47"/>
      <c r="H1" s="47"/>
    </row>
    <row r="5" spans="1:9" s="1" customFormat="1" ht="86.45" customHeight="1" x14ac:dyDescent="0.25">
      <c r="A5" s="3" t="s">
        <v>0</v>
      </c>
      <c r="B5" s="3" t="s">
        <v>1</v>
      </c>
      <c r="C5" s="4" t="s">
        <v>3</v>
      </c>
      <c r="D5" s="4" t="s">
        <v>6</v>
      </c>
      <c r="E5" s="4" t="s">
        <v>8</v>
      </c>
      <c r="F5" s="4" t="s">
        <v>7</v>
      </c>
      <c r="G5" s="4" t="s">
        <v>22</v>
      </c>
      <c r="H5" s="4" t="s">
        <v>23</v>
      </c>
      <c r="I5" s="4" t="s">
        <v>91</v>
      </c>
    </row>
    <row r="6" spans="1:9" s="1" customFormat="1" ht="15" customHeight="1" x14ac:dyDescent="0.25">
      <c r="A6" s="5">
        <v>1</v>
      </c>
      <c r="B6" s="6" t="s">
        <v>9</v>
      </c>
      <c r="C6" s="20" t="s">
        <v>20</v>
      </c>
      <c r="D6" s="7">
        <v>2019</v>
      </c>
      <c r="E6" s="7">
        <v>4519000715</v>
      </c>
      <c r="F6" s="8">
        <v>69600</v>
      </c>
      <c r="G6" s="50" t="s">
        <v>70</v>
      </c>
      <c r="H6" s="51"/>
      <c r="I6" s="7" t="s">
        <v>93</v>
      </c>
    </row>
    <row r="7" spans="1:9" s="1" customFormat="1" ht="15" customHeight="1" x14ac:dyDescent="0.25">
      <c r="A7" s="24">
        <f>A6+1</f>
        <v>2</v>
      </c>
      <c r="B7" s="27" t="s">
        <v>9</v>
      </c>
      <c r="C7" s="35" t="s">
        <v>18</v>
      </c>
      <c r="D7" s="27">
        <v>2019</v>
      </c>
      <c r="E7" s="27">
        <v>4519000731</v>
      </c>
      <c r="F7" s="36">
        <v>95870.28</v>
      </c>
      <c r="G7" s="27" t="s">
        <v>95</v>
      </c>
      <c r="H7" s="30">
        <v>43649</v>
      </c>
      <c r="I7" s="27" t="s">
        <v>93</v>
      </c>
    </row>
    <row r="8" spans="1:9" s="1" customFormat="1" ht="15" customHeight="1" x14ac:dyDescent="0.25">
      <c r="A8" s="24">
        <f t="shared" ref="A8:A22" si="0">A7+1</f>
        <v>3</v>
      </c>
      <c r="B8" s="27" t="s">
        <v>9</v>
      </c>
      <c r="C8" s="35" t="s">
        <v>20</v>
      </c>
      <c r="D8" s="27">
        <v>2018</v>
      </c>
      <c r="E8" s="27">
        <v>4518000997</v>
      </c>
      <c r="F8" s="36">
        <v>73080</v>
      </c>
      <c r="G8" s="27" t="s">
        <v>58</v>
      </c>
      <c r="H8" s="30">
        <v>43229</v>
      </c>
      <c r="I8" s="27" t="s">
        <v>93</v>
      </c>
    </row>
    <row r="9" spans="1:9" s="1" customFormat="1" ht="15" customHeight="1" x14ac:dyDescent="0.25">
      <c r="A9" s="24">
        <f t="shared" si="0"/>
        <v>4</v>
      </c>
      <c r="B9" s="28" t="s">
        <v>9</v>
      </c>
      <c r="C9" s="35" t="s">
        <v>13</v>
      </c>
      <c r="D9" s="28">
        <v>2018</v>
      </c>
      <c r="E9" s="28">
        <v>4518000873</v>
      </c>
      <c r="F9" s="33">
        <v>32672</v>
      </c>
      <c r="G9" s="27" t="s">
        <v>59</v>
      </c>
      <c r="H9" s="30">
        <v>43402</v>
      </c>
      <c r="I9" s="27" t="s">
        <v>93</v>
      </c>
    </row>
    <row r="10" spans="1:9" s="1" customFormat="1" ht="15" customHeight="1" x14ac:dyDescent="0.25">
      <c r="A10" s="24">
        <f t="shared" si="0"/>
        <v>5</v>
      </c>
      <c r="B10" s="28" t="s">
        <v>9</v>
      </c>
      <c r="C10" s="35" t="s">
        <v>21</v>
      </c>
      <c r="D10" s="27">
        <v>2018</v>
      </c>
      <c r="E10" s="27">
        <v>4518001058</v>
      </c>
      <c r="F10" s="29">
        <v>199397.47</v>
      </c>
      <c r="G10" s="27" t="s">
        <v>60</v>
      </c>
      <c r="H10" s="30">
        <v>43301</v>
      </c>
      <c r="I10" s="27" t="s">
        <v>93</v>
      </c>
    </row>
    <row r="11" spans="1:9" s="1" customFormat="1" ht="15" customHeight="1" x14ac:dyDescent="0.25">
      <c r="A11" s="24">
        <f t="shared" si="0"/>
        <v>6</v>
      </c>
      <c r="B11" s="28" t="s">
        <v>9</v>
      </c>
      <c r="C11" s="35" t="s">
        <v>10</v>
      </c>
      <c r="D11" s="27">
        <v>2018</v>
      </c>
      <c r="E11" s="27">
        <v>4518002774</v>
      </c>
      <c r="F11" s="29">
        <v>288126.99</v>
      </c>
      <c r="G11" s="27" t="s">
        <v>57</v>
      </c>
      <c r="H11" s="30">
        <v>43447</v>
      </c>
      <c r="I11" s="27" t="s">
        <v>93</v>
      </c>
    </row>
    <row r="12" spans="1:9" s="1" customFormat="1" ht="15" customHeight="1" x14ac:dyDescent="0.25">
      <c r="A12" s="24">
        <f t="shared" si="0"/>
        <v>7</v>
      </c>
      <c r="B12" s="28" t="s">
        <v>9</v>
      </c>
      <c r="C12" s="35" t="s">
        <v>15</v>
      </c>
      <c r="D12" s="27">
        <v>2017</v>
      </c>
      <c r="E12" s="27">
        <v>4517000804</v>
      </c>
      <c r="F12" s="29">
        <v>71696.7</v>
      </c>
      <c r="G12" s="27" t="s">
        <v>56</v>
      </c>
      <c r="H12" s="30">
        <v>42845</v>
      </c>
      <c r="I12" s="27" t="s">
        <v>93</v>
      </c>
    </row>
    <row r="13" spans="1:9" s="1" customFormat="1" ht="15" customHeight="1" x14ac:dyDescent="0.25">
      <c r="A13" s="24">
        <f t="shared" si="0"/>
        <v>8</v>
      </c>
      <c r="B13" s="28" t="s">
        <v>9</v>
      </c>
      <c r="C13" s="35" t="s">
        <v>13</v>
      </c>
      <c r="D13" s="27">
        <v>2017</v>
      </c>
      <c r="E13" s="27">
        <v>4517000452</v>
      </c>
      <c r="F13" s="29">
        <v>23669.43</v>
      </c>
      <c r="G13" s="27" t="s">
        <v>55</v>
      </c>
      <c r="H13" s="30">
        <v>43032</v>
      </c>
      <c r="I13" s="27" t="s">
        <v>93</v>
      </c>
    </row>
    <row r="14" spans="1:9" x14ac:dyDescent="0.25">
      <c r="A14" s="24">
        <f t="shared" si="0"/>
        <v>9</v>
      </c>
      <c r="B14" s="27" t="s">
        <v>9</v>
      </c>
      <c r="C14" s="35" t="s">
        <v>13</v>
      </c>
      <c r="D14" s="27">
        <v>2016</v>
      </c>
      <c r="E14" s="27">
        <v>4516000438</v>
      </c>
      <c r="F14" s="29">
        <f>5735.04*3</f>
        <v>17205.12</v>
      </c>
      <c r="G14" s="27" t="s">
        <v>51</v>
      </c>
      <c r="H14" s="30">
        <v>42698</v>
      </c>
      <c r="I14" s="27" t="s">
        <v>93</v>
      </c>
    </row>
    <row r="15" spans="1:9" x14ac:dyDescent="0.25">
      <c r="A15" s="24">
        <f t="shared" si="0"/>
        <v>10</v>
      </c>
      <c r="B15" s="27" t="s">
        <v>9</v>
      </c>
      <c r="C15" s="35" t="s">
        <v>14</v>
      </c>
      <c r="D15" s="27">
        <v>2016</v>
      </c>
      <c r="E15" s="27">
        <v>4516002744</v>
      </c>
      <c r="F15" s="29">
        <v>92358.62</v>
      </c>
      <c r="G15" s="27" t="s">
        <v>52</v>
      </c>
      <c r="H15" s="30">
        <v>42698</v>
      </c>
      <c r="I15" s="27" t="s">
        <v>93</v>
      </c>
    </row>
    <row r="16" spans="1:9" x14ac:dyDescent="0.25">
      <c r="A16" s="24">
        <f t="shared" si="0"/>
        <v>11</v>
      </c>
      <c r="B16" s="27" t="s">
        <v>9</v>
      </c>
      <c r="C16" s="35" t="s">
        <v>20</v>
      </c>
      <c r="D16" s="27">
        <v>2016</v>
      </c>
      <c r="E16" s="27">
        <v>4516001181</v>
      </c>
      <c r="F16" s="29">
        <v>74936</v>
      </c>
      <c r="G16" s="27" t="s">
        <v>53</v>
      </c>
      <c r="H16" s="30">
        <v>42661</v>
      </c>
      <c r="I16" s="27" t="s">
        <v>93</v>
      </c>
    </row>
    <row r="17" spans="1:9" x14ac:dyDescent="0.25">
      <c r="A17" s="24">
        <f t="shared" si="0"/>
        <v>12</v>
      </c>
      <c r="B17" s="27" t="s">
        <v>9</v>
      </c>
      <c r="C17" s="35" t="s">
        <v>16</v>
      </c>
      <c r="D17" s="27">
        <v>2016</v>
      </c>
      <c r="E17" s="27">
        <v>4516001608</v>
      </c>
      <c r="F17" s="29">
        <v>97456.24</v>
      </c>
      <c r="G17" s="27" t="s">
        <v>54</v>
      </c>
      <c r="H17" s="30">
        <v>42547</v>
      </c>
      <c r="I17" s="27" t="s">
        <v>93</v>
      </c>
    </row>
    <row r="18" spans="1:9" x14ac:dyDescent="0.25">
      <c r="A18" s="24">
        <f t="shared" si="0"/>
        <v>13</v>
      </c>
      <c r="B18" s="27" t="s">
        <v>9</v>
      </c>
      <c r="C18" s="35" t="s">
        <v>13</v>
      </c>
      <c r="D18" s="28">
        <v>2015</v>
      </c>
      <c r="E18" s="28">
        <v>4515000748</v>
      </c>
      <c r="F18" s="33">
        <v>16704</v>
      </c>
      <c r="G18" s="27" t="s">
        <v>48</v>
      </c>
      <c r="H18" s="30">
        <v>38679</v>
      </c>
      <c r="I18" s="27" t="s">
        <v>93</v>
      </c>
    </row>
    <row r="19" spans="1:9" x14ac:dyDescent="0.25">
      <c r="A19" s="24">
        <f t="shared" si="0"/>
        <v>14</v>
      </c>
      <c r="B19" s="27" t="s">
        <v>9</v>
      </c>
      <c r="C19" s="35" t="s">
        <v>15</v>
      </c>
      <c r="D19" s="27">
        <v>2015</v>
      </c>
      <c r="E19" s="27">
        <v>4515001682</v>
      </c>
      <c r="F19" s="29">
        <v>93709.34</v>
      </c>
      <c r="G19" s="27" t="s">
        <v>46</v>
      </c>
      <c r="H19" s="30">
        <v>42223</v>
      </c>
      <c r="I19" s="27" t="s">
        <v>93</v>
      </c>
    </row>
    <row r="20" spans="1:9" x14ac:dyDescent="0.25">
      <c r="A20" s="24">
        <f t="shared" si="0"/>
        <v>15</v>
      </c>
      <c r="B20" s="27" t="s">
        <v>9</v>
      </c>
      <c r="C20" s="35" t="s">
        <v>19</v>
      </c>
      <c r="D20" s="27">
        <v>2015</v>
      </c>
      <c r="E20" s="27">
        <v>4515002368</v>
      </c>
      <c r="F20" s="29">
        <v>32719.32</v>
      </c>
      <c r="G20" s="27" t="s">
        <v>47</v>
      </c>
      <c r="H20" s="30">
        <v>42276</v>
      </c>
      <c r="I20" s="27" t="s">
        <v>93</v>
      </c>
    </row>
    <row r="21" spans="1:9" x14ac:dyDescent="0.25">
      <c r="A21" s="24">
        <f t="shared" si="0"/>
        <v>16</v>
      </c>
      <c r="B21" s="27" t="s">
        <v>9</v>
      </c>
      <c r="C21" s="35" t="s">
        <v>14</v>
      </c>
      <c r="D21" s="27">
        <v>2015</v>
      </c>
      <c r="E21" s="27">
        <v>4515002589</v>
      </c>
      <c r="F21" s="29">
        <v>61821.04</v>
      </c>
      <c r="G21" s="27" t="s">
        <v>49</v>
      </c>
      <c r="H21" s="30">
        <v>42304</v>
      </c>
      <c r="I21" s="27" t="s">
        <v>93</v>
      </c>
    </row>
    <row r="22" spans="1:9" x14ac:dyDescent="0.25">
      <c r="A22" s="24">
        <f t="shared" si="0"/>
        <v>17</v>
      </c>
      <c r="B22" s="27" t="s">
        <v>9</v>
      </c>
      <c r="C22" s="35" t="s">
        <v>20</v>
      </c>
      <c r="D22" s="27">
        <v>2015</v>
      </c>
      <c r="E22" s="27">
        <v>4515002975</v>
      </c>
      <c r="F22" s="29">
        <v>74958.710000000006</v>
      </c>
      <c r="G22" s="27" t="s">
        <v>50</v>
      </c>
      <c r="H22" s="30">
        <v>42335</v>
      </c>
      <c r="I22" s="27" t="s">
        <v>93</v>
      </c>
    </row>
    <row r="23" spans="1:9" x14ac:dyDescent="0.25">
      <c r="F23" s="18"/>
    </row>
  </sheetData>
  <sortState ref="A6:I58">
    <sortCondition ref="A5"/>
  </sortState>
  <mergeCells count="2">
    <mergeCell ref="A1:H1"/>
    <mergeCell ref="G6:H6"/>
  </mergeCells>
  <pageMargins left="0.70866141732283472" right="0.43307086614173229" top="0.59055118110236227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2"/>
  <sheetViews>
    <sheetView workbookViewId="0">
      <pane ySplit="1" topLeftCell="A2" activePane="bottomLeft" state="frozen"/>
      <selection pane="bottomLeft" activeCell="D19" sqref="D19"/>
    </sheetView>
  </sheetViews>
  <sheetFormatPr baseColWidth="10" defaultColWidth="11.5703125" defaultRowHeight="14.25" x14ac:dyDescent="0.2"/>
  <cols>
    <col min="1" max="1" width="4" style="13" bestFit="1" customWidth="1"/>
    <col min="2" max="2" width="12.42578125" style="13" customWidth="1"/>
    <col min="3" max="3" width="19.42578125" style="14" customWidth="1"/>
    <col min="4" max="4" width="16.5703125" style="13" customWidth="1"/>
    <col min="5" max="5" width="22.140625" style="13" customWidth="1"/>
    <col min="6" max="6" width="20.140625" style="13" customWidth="1"/>
    <col min="7" max="7" width="32.7109375" style="13" customWidth="1"/>
    <col min="8" max="8" width="19.5703125" style="13" customWidth="1"/>
    <col min="9" max="9" width="25" style="13" bestFit="1" customWidth="1"/>
    <col min="10" max="16384" width="11.5703125" style="13"/>
  </cols>
  <sheetData>
    <row r="1" spans="1:9" s="11" customFormat="1" ht="45" x14ac:dyDescent="0.2">
      <c r="A1" s="9" t="s">
        <v>0</v>
      </c>
      <c r="B1" s="9" t="s">
        <v>1</v>
      </c>
      <c r="C1" s="9" t="s">
        <v>24</v>
      </c>
      <c r="D1" s="10" t="s">
        <v>26</v>
      </c>
      <c r="E1" s="10" t="s">
        <v>25</v>
      </c>
      <c r="F1" s="10" t="s">
        <v>2</v>
      </c>
      <c r="G1" s="4" t="s">
        <v>22</v>
      </c>
      <c r="H1" s="4" t="s">
        <v>23</v>
      </c>
      <c r="I1" s="4" t="s">
        <v>91</v>
      </c>
    </row>
    <row r="2" spans="1:9" s="12" customFormat="1" ht="28.35" customHeight="1" x14ac:dyDescent="0.25">
      <c r="A2" s="28">
        <v>1</v>
      </c>
      <c r="B2" s="37" t="s">
        <v>9</v>
      </c>
      <c r="C2" s="38" t="s">
        <v>30</v>
      </c>
      <c r="D2" s="28">
        <v>2015</v>
      </c>
      <c r="E2" s="28">
        <v>4515001052</v>
      </c>
      <c r="F2" s="28">
        <v>7</v>
      </c>
      <c r="G2" s="28" t="s">
        <v>35</v>
      </c>
      <c r="H2" s="39">
        <v>42116</v>
      </c>
      <c r="I2" s="28" t="s">
        <v>93</v>
      </c>
    </row>
    <row r="3" spans="1:9" s="12" customFormat="1" ht="28.35" customHeight="1" x14ac:dyDescent="0.25">
      <c r="A3" s="28">
        <f>A2+1</f>
        <v>2</v>
      </c>
      <c r="B3" s="37" t="s">
        <v>9</v>
      </c>
      <c r="C3" s="38" t="s">
        <v>31</v>
      </c>
      <c r="D3" s="28">
        <v>2015</v>
      </c>
      <c r="E3" s="28">
        <v>4515002314</v>
      </c>
      <c r="F3" s="28">
        <f>18+8</f>
        <v>26</v>
      </c>
      <c r="G3" s="28" t="s">
        <v>36</v>
      </c>
      <c r="H3" s="39">
        <v>42251</v>
      </c>
      <c r="I3" s="28" t="s">
        <v>93</v>
      </c>
    </row>
    <row r="4" spans="1:9" s="12" customFormat="1" ht="28.35" customHeight="1" x14ac:dyDescent="0.25">
      <c r="A4" s="28">
        <f t="shared" ref="A4:A11" si="0">A3+1</f>
        <v>3</v>
      </c>
      <c r="B4" s="37" t="s">
        <v>9</v>
      </c>
      <c r="C4" s="38" t="s">
        <v>32</v>
      </c>
      <c r="D4" s="28">
        <v>2015</v>
      </c>
      <c r="E4" s="28">
        <v>4515001102</v>
      </c>
      <c r="F4" s="28">
        <f>7+9</f>
        <v>16</v>
      </c>
      <c r="G4" s="28" t="s">
        <v>37</v>
      </c>
      <c r="H4" s="39">
        <v>42128</v>
      </c>
      <c r="I4" s="28" t="s">
        <v>93</v>
      </c>
    </row>
    <row r="5" spans="1:9" s="12" customFormat="1" ht="28.35" customHeight="1" x14ac:dyDescent="0.25">
      <c r="A5" s="28">
        <f t="shared" si="0"/>
        <v>4</v>
      </c>
      <c r="B5" s="37" t="s">
        <v>9</v>
      </c>
      <c r="C5" s="38" t="s">
        <v>28</v>
      </c>
      <c r="D5" s="28">
        <v>2015</v>
      </c>
      <c r="E5" s="28">
        <v>4515002758</v>
      </c>
      <c r="F5" s="28">
        <v>37</v>
      </c>
      <c r="G5" s="28" t="s">
        <v>38</v>
      </c>
      <c r="H5" s="39">
        <v>42331</v>
      </c>
      <c r="I5" s="28" t="s">
        <v>93</v>
      </c>
    </row>
    <row r="6" spans="1:9" s="12" customFormat="1" ht="28.35" customHeight="1" x14ac:dyDescent="0.25">
      <c r="A6" s="28">
        <f t="shared" si="0"/>
        <v>5</v>
      </c>
      <c r="B6" s="37" t="s">
        <v>9</v>
      </c>
      <c r="C6" s="38" t="s">
        <v>33</v>
      </c>
      <c r="D6" s="28">
        <v>2016</v>
      </c>
      <c r="E6" s="28">
        <v>4516000452</v>
      </c>
      <c r="F6" s="28">
        <f>6+7</f>
        <v>13</v>
      </c>
      <c r="G6" s="28" t="s">
        <v>39</v>
      </c>
      <c r="H6" s="39">
        <v>42465</v>
      </c>
      <c r="I6" s="28" t="s">
        <v>93</v>
      </c>
    </row>
    <row r="7" spans="1:9" s="12" customFormat="1" ht="28.35" customHeight="1" x14ac:dyDescent="0.25">
      <c r="A7" s="28">
        <f t="shared" si="0"/>
        <v>6</v>
      </c>
      <c r="B7" s="37" t="s">
        <v>9</v>
      </c>
      <c r="C7" s="38" t="s">
        <v>34</v>
      </c>
      <c r="D7" s="28">
        <v>2016</v>
      </c>
      <c r="E7" s="28">
        <v>4516000487</v>
      </c>
      <c r="F7" s="28">
        <f>6+7</f>
        <v>13</v>
      </c>
      <c r="G7" s="28" t="s">
        <v>40</v>
      </c>
      <c r="H7" s="39">
        <v>42447</v>
      </c>
      <c r="I7" s="28" t="s">
        <v>93</v>
      </c>
    </row>
    <row r="8" spans="1:9" s="12" customFormat="1" ht="28.35" customHeight="1" x14ac:dyDescent="0.25">
      <c r="A8" s="28">
        <f t="shared" si="0"/>
        <v>7</v>
      </c>
      <c r="B8" s="37" t="s">
        <v>9</v>
      </c>
      <c r="C8" s="38" t="s">
        <v>29</v>
      </c>
      <c r="D8" s="28">
        <v>2016</v>
      </c>
      <c r="E8" s="28">
        <v>4516000647</v>
      </c>
      <c r="F8" s="28">
        <f>6+8</f>
        <v>14</v>
      </c>
      <c r="G8" s="28" t="s">
        <v>41</v>
      </c>
      <c r="H8" s="39">
        <v>42446</v>
      </c>
      <c r="I8" s="28" t="s">
        <v>93</v>
      </c>
    </row>
    <row r="9" spans="1:9" s="12" customFormat="1" ht="28.35" customHeight="1" x14ac:dyDescent="0.25">
      <c r="A9" s="28">
        <f t="shared" si="0"/>
        <v>8</v>
      </c>
      <c r="B9" s="37" t="s">
        <v>9</v>
      </c>
      <c r="C9" s="38" t="s">
        <v>27</v>
      </c>
      <c r="D9" s="28">
        <v>2017</v>
      </c>
      <c r="E9" s="28">
        <v>4517000749</v>
      </c>
      <c r="F9" s="28">
        <v>17</v>
      </c>
      <c r="G9" s="28" t="s">
        <v>42</v>
      </c>
      <c r="H9" s="39">
        <v>42808</v>
      </c>
      <c r="I9" s="28" t="s">
        <v>93</v>
      </c>
    </row>
    <row r="10" spans="1:9" s="12" customFormat="1" ht="28.35" customHeight="1" x14ac:dyDescent="0.25">
      <c r="A10" s="28">
        <f t="shared" si="0"/>
        <v>9</v>
      </c>
      <c r="B10" s="37" t="s">
        <v>9</v>
      </c>
      <c r="C10" s="38" t="s">
        <v>28</v>
      </c>
      <c r="D10" s="28">
        <v>2017</v>
      </c>
      <c r="E10" s="28">
        <v>4517002558</v>
      </c>
      <c r="F10" s="28">
        <v>76</v>
      </c>
      <c r="G10" s="28" t="s">
        <v>43</v>
      </c>
      <c r="H10" s="28" t="s">
        <v>44</v>
      </c>
      <c r="I10" s="28" t="s">
        <v>93</v>
      </c>
    </row>
    <row r="11" spans="1:9" s="12" customFormat="1" ht="28.35" customHeight="1" x14ac:dyDescent="0.25">
      <c r="A11" s="28">
        <f t="shared" si="0"/>
        <v>10</v>
      </c>
      <c r="B11" s="37" t="s">
        <v>9</v>
      </c>
      <c r="C11" s="38" t="s">
        <v>33</v>
      </c>
      <c r="D11" s="28">
        <v>2018</v>
      </c>
      <c r="E11" s="28">
        <v>4518001028</v>
      </c>
      <c r="F11" s="28">
        <v>14</v>
      </c>
      <c r="G11" s="28" t="s">
        <v>45</v>
      </c>
      <c r="H11" s="39">
        <v>43220</v>
      </c>
      <c r="I11" s="28" t="s">
        <v>93</v>
      </c>
    </row>
    <row r="12" spans="1:9" ht="42.75" x14ac:dyDescent="0.2">
      <c r="A12" s="6"/>
      <c r="B12" s="43" t="s">
        <v>9</v>
      </c>
      <c r="C12" s="44" t="s">
        <v>72</v>
      </c>
      <c r="D12" s="6">
        <v>2016</v>
      </c>
      <c r="E12" s="6">
        <v>4516002973</v>
      </c>
      <c r="F12" s="6">
        <v>15</v>
      </c>
      <c r="G12" s="21" t="s">
        <v>80</v>
      </c>
      <c r="H12" s="45">
        <v>42604</v>
      </c>
      <c r="I12" s="46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2019-05-03T00:02:30Z</cp:lastPrinted>
  <dcterms:created xsi:type="dcterms:W3CDTF">2019-04-26T17:34:19Z</dcterms:created>
  <dcterms:modified xsi:type="dcterms:W3CDTF">2019-10-23T17:19:57Z</dcterms:modified>
</cp:coreProperties>
</file>