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PUNTO 1\ANEXOS TERCER INFORME\"/>
    </mc:Choice>
  </mc:AlternateContent>
  <bookViews>
    <workbookView xWindow="0" yWindow="0" windowWidth="28800" windowHeight="7935" activeTab="1"/>
  </bookViews>
  <sheets>
    <sheet name="SERVICIOS" sheetId="1" r:id="rId1"/>
    <sheet name="MANTENIMIENTOS" sheetId="2" r:id="rId2"/>
    <sheet name="CAPÍTULO 5000" sheetId="3" r:id="rId3"/>
  </sheets>
  <definedNames>
    <definedName name="_xlnm._FilterDatabase" localSheetId="2" hidden="1">'CAPÍTULO 5000'!$A$3:$H$17</definedName>
    <definedName name="_xlnm._FilterDatabase" localSheetId="1" hidden="1">MANTENIMIENTOS!$A$3:$I$39</definedName>
    <definedName name="_xlnm._FilterDatabase" localSheetId="0" hidden="1">SERVICIOS!$A$3:$L$29</definedName>
    <definedName name="_xlnm.Print_Area" localSheetId="1">MANTENIMIENTOS!$A$1:$H$39</definedName>
    <definedName name="_xlnm.Print_Area" localSheetId="0">SERVICIOS!$A$1:$H$29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F5" i="2" l="1"/>
  <c r="F4" i="2"/>
  <c r="F9" i="2"/>
  <c r="F7" i="2"/>
  <c r="F14" i="2"/>
  <c r="F11" i="2"/>
  <c r="F23" i="2"/>
  <c r="F19" i="2"/>
  <c r="F18" i="2"/>
  <c r="F34" i="2"/>
  <c r="F29" i="2"/>
  <c r="F6" i="1"/>
  <c r="F5" i="1"/>
  <c r="F4" i="1"/>
  <c r="F15" i="1"/>
  <c r="F9" i="1"/>
  <c r="F17" i="1"/>
  <c r="F16" i="1"/>
  <c r="F26" i="1"/>
</calcChain>
</file>

<file path=xl/sharedStrings.xml><?xml version="1.0" encoding="utf-8"?>
<sst xmlns="http://schemas.openxmlformats.org/spreadsheetml/2006/main" count="333" uniqueCount="135">
  <si>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</si>
  <si>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</si>
  <si>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</si>
  <si>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</si>
  <si>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</si>
  <si>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</si>
  <si>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</si>
  <si>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</si>
  <si>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Vigilancia</t>
  </si>
  <si>
    <t>Limpieza</t>
  </si>
  <si>
    <t>Acapulco</t>
  </si>
  <si>
    <t>Fumigación</t>
  </si>
  <si>
    <t>Jardinería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</si>
  <si>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</si>
  <si>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Aire acondicionado</t>
  </si>
  <si>
    <t>Elevador</t>
  </si>
  <si>
    <t>Eléctrico</t>
  </si>
  <si>
    <t>Impermeabilizacion</t>
  </si>
  <si>
    <t>Cancelería</t>
  </si>
  <si>
    <t>Transformador</t>
  </si>
  <si>
    <t>Carpintería</t>
  </si>
  <si>
    <t>Pintura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</si>
  <si>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MANTENIMIENTOS </t>
    </r>
  </si>
  <si>
    <t>Hidrosanitario</t>
  </si>
  <si>
    <t>NÚMERO DE OFICIO DE COMPROBACIÓN A LA DGPC</t>
  </si>
  <si>
    <t>FECHA DEL OFICIO DE COMPROBACIÓN</t>
  </si>
  <si>
    <t>BIEN ADQUIRIDO</t>
  </si>
  <si>
    <t>NO. DE CONTRATO SIMPLIFICADO</t>
  </si>
  <si>
    <t>AÑO DE ADQUISICIÓN</t>
  </si>
  <si>
    <t>Pantalla LED</t>
  </si>
  <si>
    <t>Microfonos inalambricos</t>
  </si>
  <si>
    <t>Tarima Movil</t>
  </si>
  <si>
    <t>Reloj Fechador</t>
  </si>
  <si>
    <t>Horno de Microondas</t>
  </si>
  <si>
    <t>Mesas Plegables</t>
  </si>
  <si>
    <t>CCJ-ACA-AD-137-15</t>
  </si>
  <si>
    <t>CCJ-ACA-AD-135-15</t>
  </si>
  <si>
    <t>CCJ-ACA-AD-107-15</t>
  </si>
  <si>
    <t>CCJ-ACA-AD-108-15</t>
  </si>
  <si>
    <t>CCJ-ACA-AD-113-15</t>
  </si>
  <si>
    <t>CCJ-ACA-AD-92-16</t>
  </si>
  <si>
    <t>Tripie para bafles</t>
  </si>
  <si>
    <t>CCJ-ACA-AD-169-16</t>
  </si>
  <si>
    <t>8 Sillas ergonomico ejecutivo</t>
  </si>
  <si>
    <t>CCJ-ACA-AD-160-16</t>
  </si>
  <si>
    <t>videocamara</t>
  </si>
  <si>
    <t>CCJ-ACA-AD-278-16</t>
  </si>
  <si>
    <t>2 tripies para videocamara y dos soportes para pantallas</t>
  </si>
  <si>
    <t>CCJ-ACA-AD-112-17</t>
  </si>
  <si>
    <t>Gabinete metalico</t>
  </si>
  <si>
    <t>CCJ-ACA-AD-209-17</t>
  </si>
  <si>
    <t>Pantalla Led y soporte para pantalla</t>
  </si>
  <si>
    <t>CCJ-ACA-AD-112-18</t>
  </si>
  <si>
    <t>Mesa para presidium</t>
  </si>
  <si>
    <t>CCJ-ACA-AD-491-18</t>
  </si>
  <si>
    <t>CCJ-ACA-AD-479-18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</si>
  <si>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ADQUISICIÓN DE BIENES</t>
    </r>
  </si>
  <si>
    <t>CCJ-ACA-AD-612-15</t>
  </si>
  <si>
    <t>CCJ-ACA-AD-611-15</t>
  </si>
  <si>
    <t>CCJ-ACA-AD-613-15</t>
  </si>
  <si>
    <t>CCJ-ACA-AD-850-16</t>
  </si>
  <si>
    <t>CCJ-ACA-AD-851-16</t>
  </si>
  <si>
    <t>CCJ-ACA-AD-864-16</t>
  </si>
  <si>
    <t>CCJ-ACA-AD-182-17</t>
  </si>
  <si>
    <t>CCJ-ACA-AD-642-17</t>
  </si>
  <si>
    <t>Clases de actividad fisica</t>
  </si>
  <si>
    <t>CCJ-ACA-AD-637-17</t>
  </si>
  <si>
    <t>Clases de manualidades</t>
  </si>
  <si>
    <t>CCJ-ACA-AD-638-17</t>
  </si>
  <si>
    <t>CCJ-ACA-AD-640-17</t>
  </si>
  <si>
    <t>CCJ-ACA-AD-641-17</t>
  </si>
  <si>
    <t>CCJ-ACA-AD-639-17</t>
  </si>
  <si>
    <t>CCJ-ACA-AD-594-18</t>
  </si>
  <si>
    <t>CCJ-ACA-AD-595-18</t>
  </si>
  <si>
    <t>Fumigacion</t>
  </si>
  <si>
    <t>CCJ-ACA-AD-583-18</t>
  </si>
  <si>
    <t>CCJ-ACA-AD-556-18</t>
  </si>
  <si>
    <t>CCJ-ACA-AD-557-18</t>
  </si>
  <si>
    <t>CCJ-ACA-AD-202-18</t>
  </si>
  <si>
    <t>NO APLICA</t>
  </si>
  <si>
    <t>CCJ-ACA-AD-412-18</t>
  </si>
  <si>
    <t>CCJ-ACA-AD-596-18</t>
  </si>
  <si>
    <t>Sin finiquitar</t>
  </si>
  <si>
    <t>CCJ-ACA-AD-177-15</t>
  </si>
  <si>
    <t>CCJ-ACA-AD-554-15</t>
  </si>
  <si>
    <t>CCJ-ACA-AD-158-15</t>
  </si>
  <si>
    <t>CCJ-ACA-AD-157-15</t>
  </si>
  <si>
    <t>CCJ-ACA-AD-159-15</t>
  </si>
  <si>
    <t>CCJ-ACA-AD-636-15</t>
  </si>
  <si>
    <t>CCJ-ACA-AD-314-15</t>
  </si>
  <si>
    <t>CCJ-ACA-AD-621-15</t>
  </si>
  <si>
    <t>CCJ-ACA-AD-538-15</t>
  </si>
  <si>
    <t>CCJ-ACA-AD-553-15</t>
  </si>
  <si>
    <t>CCJ-ACA-AD-552-15</t>
  </si>
  <si>
    <t>CCJ-ACA-AD-863-16</t>
  </si>
  <si>
    <t>CCJ-ACA-AD-873-16</t>
  </si>
  <si>
    <t>CCJ-ACA-AD-407-16</t>
  </si>
  <si>
    <t>CCJ-ACA-AD-520-16</t>
  </si>
  <si>
    <t>CCJ-ACA-AD-406-16</t>
  </si>
  <si>
    <t>CCTV</t>
  </si>
  <si>
    <t>CCJ-ACA-AD-712-16</t>
  </si>
  <si>
    <t>Detección de humos</t>
  </si>
  <si>
    <t>CCJ-ACA-AD-610-16</t>
  </si>
  <si>
    <t>CCJ-ACA-AD-880-16</t>
  </si>
  <si>
    <t>CCJ-ACA-AD-882-16</t>
  </si>
  <si>
    <t>CCJ-ACA-AD-872-16</t>
  </si>
  <si>
    <t>Colocación de mamparas de estructura metalica</t>
  </si>
  <si>
    <t>CCJ-ACA-AD-844-16</t>
  </si>
  <si>
    <t>CCJ-ACA-AD-667-17</t>
  </si>
  <si>
    <t>CCJ-ACA-AD-242-17</t>
  </si>
  <si>
    <t>CCJ-ACA-AD-355-17</t>
  </si>
  <si>
    <t>CCJ-ACA-AD-661-17</t>
  </si>
  <si>
    <t>CCJ-ACA-AD-354-17</t>
  </si>
  <si>
    <t>Pintura, herrería y malla sombra</t>
  </si>
  <si>
    <t>CCJ-ACA-AD-668-17</t>
  </si>
  <si>
    <t>CCJ-ACA-AD-660-17</t>
  </si>
  <si>
    <t>CCJ-ACA-AD-600-18</t>
  </si>
  <si>
    <t>CCJ-ACA-AD-234-18</t>
  </si>
  <si>
    <t>CCJ-ACA-AD-565-18</t>
  </si>
  <si>
    <t>Pintura y canceleria</t>
  </si>
  <si>
    <t>CCJ-ACA-AD-546-18</t>
  </si>
  <si>
    <t>Carpinteria</t>
  </si>
  <si>
    <t>Suministro eléctrico</t>
  </si>
  <si>
    <t>Estantería</t>
  </si>
  <si>
    <t>Plafond</t>
  </si>
  <si>
    <t>Colocación barandales y puerta de emergencia</t>
  </si>
  <si>
    <t>Modulo de atención</t>
  </si>
  <si>
    <t>CCJ-ACA-AD-451-19</t>
  </si>
  <si>
    <t>Servicio</t>
  </si>
  <si>
    <t>Artículos promocionales</t>
  </si>
  <si>
    <t>ÁREA QUE REALIZÓ EL PROCEDIMIENTO</t>
  </si>
  <si>
    <t>CCJ ACAPULCO</t>
  </si>
  <si>
    <t>DGRM</t>
  </si>
  <si>
    <t>Previo al inicio de la carga</t>
  </si>
  <si>
    <t>El procedimiento se realizó junto con el referente al contrato de limpieza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</si>
</sst>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justify" vertical="center" wrapText="1"/>
    </xf>
    <xf numFmtId="14" fontId="2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0" fontId="2" fillId="3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justify" vertical="center" wrapText="1"/>
    </xf>
    <xf numFmtId="14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 applyBorder="1"/>
    <xf numFmtId="0" fontId="2" fillId="4" borderId="5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90" zoomScaleNormal="90" workbookViewId="0">
      <pane ySplit="3" topLeftCell="A13" activePane="bottomLeft" state="frozen"/>
      <selection pane="bottomLeft" activeCell="K8" sqref="K8"/>
    </sheetView>
  </sheetViews>
  <sheetFormatPr baseColWidth="10" defaultColWidth="11.42578125" defaultRowHeight="14.25" x14ac:dyDescent="0.25"/>
  <cols>
    <col min="1" max="1" width="4" style="2" bestFit="1" customWidth="1"/>
    <col min="2" max="2" width="15.5703125" style="2" customWidth="1"/>
    <col min="3" max="3" width="20.5703125" style="2" customWidth="1"/>
    <col min="4" max="4" width="28.5703125" style="2" customWidth="1"/>
    <col min="5" max="5" width="19.42578125" style="4" customWidth="1"/>
    <col min="6" max="6" width="22.42578125" style="4" customWidth="1"/>
    <col min="7" max="7" width="28.7109375" style="4" customWidth="1"/>
    <col min="8" max="8" width="20.140625" style="4" customWidth="1"/>
    <col min="9" max="9" width="0" style="2" hidden="1" customWidth="1"/>
    <col min="10" max="10" width="28.28515625" style="2" customWidth="1"/>
    <col min="11" max="11" width="36.7109375" style="2" customWidth="1"/>
    <col min="12" max="16384" width="11.42578125" style="2"/>
  </cols>
  <sheetData>
    <row r="1" spans="1:12" ht="86.25" customHeight="1" x14ac:dyDescent="0.25">
      <c r="A1" s="44" t="s">
        <v>13</v>
      </c>
      <c r="B1" s="44"/>
      <c r="C1" s="44"/>
      <c r="D1" s="44"/>
      <c r="E1" s="44"/>
      <c r="F1" s="44"/>
      <c r="G1" s="44"/>
      <c r="H1" s="44"/>
    </row>
    <row r="3" spans="1:12" s="4" customFormat="1" ht="45" x14ac:dyDescent="0.25">
      <c r="A3" s="3" t="s">
        <v>0</v>
      </c>
      <c r="B3" s="3" t="s">
        <v>1</v>
      </c>
      <c r="C3" s="3" t="s">
        <v>3</v>
      </c>
      <c r="D3" s="3" t="s">
        <v>4</v>
      </c>
      <c r="E3" s="1" t="s">
        <v>7</v>
      </c>
      <c r="F3" s="3" t="s">
        <v>6</v>
      </c>
      <c r="G3" s="1" t="s">
        <v>24</v>
      </c>
      <c r="H3" s="1" t="s">
        <v>25</v>
      </c>
      <c r="J3" s="1" t="s">
        <v>130</v>
      </c>
    </row>
    <row r="4" spans="1:12" ht="22.5" customHeight="1" x14ac:dyDescent="0.25">
      <c r="A4" s="9">
        <v>1</v>
      </c>
      <c r="B4" s="5" t="s">
        <v>10</v>
      </c>
      <c r="C4" s="6" t="s">
        <v>8</v>
      </c>
      <c r="D4" s="9">
        <v>2019</v>
      </c>
      <c r="E4" s="9">
        <v>4519000195</v>
      </c>
      <c r="F4" s="10">
        <f>49300*12</f>
        <v>591600</v>
      </c>
      <c r="G4" s="45" t="s">
        <v>82</v>
      </c>
      <c r="H4" s="46"/>
      <c r="I4" s="7"/>
      <c r="J4" s="2" t="s">
        <v>132</v>
      </c>
    </row>
    <row r="5" spans="1:12" ht="22.5" customHeight="1" x14ac:dyDescent="0.25">
      <c r="A5" s="8">
        <f>1+A4</f>
        <v>2</v>
      </c>
      <c r="B5" s="5" t="s">
        <v>10</v>
      </c>
      <c r="C5" s="6" t="s">
        <v>9</v>
      </c>
      <c r="D5" s="9">
        <v>2019</v>
      </c>
      <c r="E5" s="9">
        <v>4519000270</v>
      </c>
      <c r="F5" s="10">
        <f>19328.81*12</f>
        <v>231945.72000000003</v>
      </c>
      <c r="G5" s="45" t="s">
        <v>82</v>
      </c>
      <c r="H5" s="46"/>
      <c r="I5" s="7"/>
      <c r="J5" s="2" t="s">
        <v>131</v>
      </c>
    </row>
    <row r="6" spans="1:12" ht="22.5" customHeight="1" x14ac:dyDescent="0.25">
      <c r="A6" s="8">
        <f>1+A5</f>
        <v>3</v>
      </c>
      <c r="B6" s="5" t="s">
        <v>10</v>
      </c>
      <c r="C6" s="6" t="s">
        <v>12</v>
      </c>
      <c r="D6" s="9">
        <v>2019</v>
      </c>
      <c r="E6" s="9">
        <v>4519000275</v>
      </c>
      <c r="F6" s="10">
        <f>7806.14*12</f>
        <v>93673.680000000008</v>
      </c>
      <c r="G6" s="45" t="s">
        <v>82</v>
      </c>
      <c r="H6" s="46"/>
      <c r="I6" s="7"/>
      <c r="J6" s="2" t="s">
        <v>131</v>
      </c>
    </row>
    <row r="7" spans="1:12" ht="22.5" customHeight="1" x14ac:dyDescent="0.25">
      <c r="A7" s="16">
        <f t="shared" ref="A7:A28" si="0">1+A6</f>
        <v>4</v>
      </c>
      <c r="B7" s="17" t="s">
        <v>10</v>
      </c>
      <c r="C7" s="18" t="s">
        <v>9</v>
      </c>
      <c r="D7" s="19">
        <v>2018</v>
      </c>
      <c r="E7" s="19">
        <v>4518000151</v>
      </c>
      <c r="F7" s="20">
        <v>210859.8</v>
      </c>
      <c r="G7" s="19" t="s">
        <v>72</v>
      </c>
      <c r="H7" s="21">
        <v>43444</v>
      </c>
      <c r="I7" s="7"/>
      <c r="J7" s="15" t="s">
        <v>131</v>
      </c>
    </row>
    <row r="8" spans="1:12" ht="40.5" customHeight="1" x14ac:dyDescent="0.25">
      <c r="A8" s="16">
        <f t="shared" si="0"/>
        <v>5</v>
      </c>
      <c r="B8" s="17" t="s">
        <v>10</v>
      </c>
      <c r="C8" s="18" t="s">
        <v>12</v>
      </c>
      <c r="D8" s="19">
        <v>2018</v>
      </c>
      <c r="E8" s="19">
        <v>4518000188</v>
      </c>
      <c r="F8" s="20">
        <v>85157.88</v>
      </c>
      <c r="G8" s="19" t="s">
        <v>73</v>
      </c>
      <c r="H8" s="21">
        <v>43444</v>
      </c>
      <c r="I8" s="22"/>
      <c r="J8" s="15" t="s">
        <v>131</v>
      </c>
      <c r="K8" s="43" t="s">
        <v>134</v>
      </c>
      <c r="L8" s="7"/>
    </row>
    <row r="9" spans="1:12" ht="22.5" customHeight="1" x14ac:dyDescent="0.25">
      <c r="A9" s="16">
        <f t="shared" si="0"/>
        <v>6</v>
      </c>
      <c r="B9" s="17" t="s">
        <v>10</v>
      </c>
      <c r="C9" s="23" t="s">
        <v>74</v>
      </c>
      <c r="D9" s="19">
        <v>2018</v>
      </c>
      <c r="E9" s="19">
        <v>4518000758</v>
      </c>
      <c r="F9" s="20">
        <f>1943*12</f>
        <v>23316</v>
      </c>
      <c r="G9" s="19" t="s">
        <v>75</v>
      </c>
      <c r="H9" s="21">
        <v>43438</v>
      </c>
      <c r="I9" s="7"/>
      <c r="J9" s="15" t="s">
        <v>131</v>
      </c>
    </row>
    <row r="10" spans="1:12" ht="28.5" x14ac:dyDescent="0.25">
      <c r="A10" s="16">
        <f t="shared" si="0"/>
        <v>7</v>
      </c>
      <c r="B10" s="17" t="s">
        <v>10</v>
      </c>
      <c r="C10" s="28" t="s">
        <v>65</v>
      </c>
      <c r="D10" s="19">
        <v>2018</v>
      </c>
      <c r="E10" s="19">
        <v>4518000434</v>
      </c>
      <c r="F10" s="20">
        <v>42538.74</v>
      </c>
      <c r="G10" s="19" t="s">
        <v>76</v>
      </c>
      <c r="H10" s="21">
        <v>43427</v>
      </c>
      <c r="I10" s="7"/>
      <c r="J10" s="15" t="s">
        <v>131</v>
      </c>
    </row>
    <row r="11" spans="1:12" ht="28.5" x14ac:dyDescent="0.25">
      <c r="A11" s="16">
        <f t="shared" si="0"/>
        <v>8</v>
      </c>
      <c r="B11" s="17" t="s">
        <v>10</v>
      </c>
      <c r="C11" s="24" t="s">
        <v>67</v>
      </c>
      <c r="D11" s="19">
        <v>2018</v>
      </c>
      <c r="E11" s="19">
        <v>4518000428</v>
      </c>
      <c r="F11" s="20">
        <v>42538.74</v>
      </c>
      <c r="G11" s="19" t="s">
        <v>77</v>
      </c>
      <c r="H11" s="21">
        <v>43427</v>
      </c>
      <c r="I11" s="7"/>
      <c r="J11" s="15" t="s">
        <v>131</v>
      </c>
    </row>
    <row r="12" spans="1:12" ht="22.5" customHeight="1" x14ac:dyDescent="0.25">
      <c r="A12" s="29">
        <f t="shared" si="0"/>
        <v>9</v>
      </c>
      <c r="B12" s="30" t="s">
        <v>10</v>
      </c>
      <c r="C12" s="31" t="s">
        <v>8</v>
      </c>
      <c r="D12" s="32">
        <v>2018</v>
      </c>
      <c r="E12" s="32">
        <v>4518000487</v>
      </c>
      <c r="F12" s="33">
        <v>180960</v>
      </c>
      <c r="G12" s="32" t="s">
        <v>78</v>
      </c>
      <c r="H12" s="34">
        <v>43194</v>
      </c>
      <c r="I12" s="7"/>
      <c r="J12" s="14" t="s">
        <v>132</v>
      </c>
    </row>
    <row r="13" spans="1:12" ht="22.5" customHeight="1" x14ac:dyDescent="0.25">
      <c r="A13" s="29">
        <f t="shared" si="0"/>
        <v>10</v>
      </c>
      <c r="B13" s="30" t="s">
        <v>10</v>
      </c>
      <c r="C13" s="31" t="s">
        <v>8</v>
      </c>
      <c r="D13" s="32">
        <v>2018</v>
      </c>
      <c r="E13" s="32">
        <v>4518001311</v>
      </c>
      <c r="F13" s="33">
        <v>361920</v>
      </c>
      <c r="G13" s="32" t="s">
        <v>79</v>
      </c>
      <c r="H13" s="32" t="s">
        <v>79</v>
      </c>
      <c r="I13" s="7"/>
      <c r="J13" s="14" t="s">
        <v>132</v>
      </c>
    </row>
    <row r="14" spans="1:12" ht="22.5" customHeight="1" x14ac:dyDescent="0.25">
      <c r="A14" s="29">
        <f t="shared" si="0"/>
        <v>11</v>
      </c>
      <c r="B14" s="30" t="s">
        <v>10</v>
      </c>
      <c r="C14" s="31" t="s">
        <v>8</v>
      </c>
      <c r="D14" s="32">
        <v>2018</v>
      </c>
      <c r="E14" s="32">
        <v>4518002010</v>
      </c>
      <c r="F14" s="33">
        <v>49300</v>
      </c>
      <c r="G14" s="32" t="s">
        <v>80</v>
      </c>
      <c r="H14" s="34">
        <v>43348</v>
      </c>
      <c r="I14" s="7"/>
      <c r="J14" s="14" t="s">
        <v>132</v>
      </c>
      <c r="K14" s="31"/>
    </row>
    <row r="15" spans="1:12" ht="22.5" customHeight="1" x14ac:dyDescent="0.25">
      <c r="A15" s="16">
        <f t="shared" si="0"/>
        <v>12</v>
      </c>
      <c r="B15" s="17" t="s">
        <v>10</v>
      </c>
      <c r="C15" s="18" t="s">
        <v>8</v>
      </c>
      <c r="D15" s="19">
        <v>2018</v>
      </c>
      <c r="E15" s="19">
        <v>4518002268</v>
      </c>
      <c r="F15" s="20">
        <f>49300*4</f>
        <v>197200</v>
      </c>
      <c r="G15" s="19" t="s">
        <v>81</v>
      </c>
      <c r="H15" s="21">
        <v>43444</v>
      </c>
      <c r="I15" s="7"/>
      <c r="J15" s="15" t="s">
        <v>132</v>
      </c>
      <c r="K15" s="41"/>
    </row>
    <row r="16" spans="1:12" ht="22.5" customHeight="1" x14ac:dyDescent="0.25">
      <c r="A16" s="29">
        <f t="shared" si="0"/>
        <v>13</v>
      </c>
      <c r="B16" s="30" t="s">
        <v>10</v>
      </c>
      <c r="C16" s="31" t="s">
        <v>8</v>
      </c>
      <c r="D16" s="32">
        <v>2017</v>
      </c>
      <c r="E16" s="32">
        <v>4517000141</v>
      </c>
      <c r="F16" s="33">
        <f>28649.73*3</f>
        <v>85949.19</v>
      </c>
      <c r="G16" s="32" t="s">
        <v>63</v>
      </c>
      <c r="H16" s="34">
        <v>42830</v>
      </c>
      <c r="I16" s="7"/>
      <c r="J16" s="14" t="s">
        <v>132</v>
      </c>
      <c r="K16" s="31"/>
      <c r="L16" s="14"/>
    </row>
    <row r="17" spans="1:12" ht="22.5" customHeight="1" x14ac:dyDescent="0.25">
      <c r="A17" s="16">
        <f t="shared" si="0"/>
        <v>14</v>
      </c>
      <c r="B17" s="17" t="s">
        <v>10</v>
      </c>
      <c r="C17" s="18" t="s">
        <v>11</v>
      </c>
      <c r="D17" s="19">
        <v>2017</v>
      </c>
      <c r="E17" s="19">
        <v>4517000313</v>
      </c>
      <c r="F17" s="20">
        <f>1852*11</f>
        <v>20372</v>
      </c>
      <c r="G17" s="19" t="s">
        <v>64</v>
      </c>
      <c r="H17" s="21">
        <v>43073</v>
      </c>
      <c r="I17" s="7"/>
      <c r="J17" s="15" t="s">
        <v>131</v>
      </c>
      <c r="K17" s="14"/>
      <c r="L17" s="31"/>
    </row>
    <row r="18" spans="1:12" ht="22.5" customHeight="1" x14ac:dyDescent="0.25">
      <c r="A18" s="16">
        <f t="shared" si="0"/>
        <v>15</v>
      </c>
      <c r="B18" s="17" t="s">
        <v>10</v>
      </c>
      <c r="C18" s="18" t="s">
        <v>65</v>
      </c>
      <c r="D18" s="19">
        <v>2017</v>
      </c>
      <c r="E18" s="19">
        <v>4517000320</v>
      </c>
      <c r="F18" s="20">
        <v>40226.86</v>
      </c>
      <c r="G18" s="19" t="s">
        <v>66</v>
      </c>
      <c r="H18" s="21">
        <v>43073</v>
      </c>
      <c r="I18" s="7"/>
      <c r="J18" s="15" t="s">
        <v>131</v>
      </c>
      <c r="K18" s="14"/>
      <c r="L18" s="31"/>
    </row>
    <row r="19" spans="1:12" ht="22.5" customHeight="1" x14ac:dyDescent="0.25">
      <c r="A19" s="16">
        <f t="shared" si="0"/>
        <v>16</v>
      </c>
      <c r="B19" s="17" t="s">
        <v>10</v>
      </c>
      <c r="C19" s="18" t="s">
        <v>67</v>
      </c>
      <c r="D19" s="19">
        <v>2017</v>
      </c>
      <c r="E19" s="19">
        <v>4517000323</v>
      </c>
      <c r="F19" s="20">
        <v>40226.86</v>
      </c>
      <c r="G19" s="19" t="s">
        <v>68</v>
      </c>
      <c r="H19" s="21">
        <v>43073</v>
      </c>
      <c r="I19" s="7"/>
      <c r="J19" s="15" t="s">
        <v>131</v>
      </c>
      <c r="K19" s="14"/>
      <c r="L19" s="31"/>
    </row>
    <row r="20" spans="1:12" ht="22.5" customHeight="1" x14ac:dyDescent="0.25">
      <c r="A20" s="16">
        <f t="shared" si="0"/>
        <v>17</v>
      </c>
      <c r="B20" s="17" t="s">
        <v>10</v>
      </c>
      <c r="C20" s="18" t="s">
        <v>9</v>
      </c>
      <c r="D20" s="19">
        <v>2017</v>
      </c>
      <c r="E20" s="19">
        <v>4517000349</v>
      </c>
      <c r="F20" s="20">
        <v>211068.12</v>
      </c>
      <c r="G20" s="19" t="s">
        <v>69</v>
      </c>
      <c r="H20" s="21">
        <v>43073</v>
      </c>
      <c r="I20" s="7"/>
      <c r="J20" s="15" t="s">
        <v>131</v>
      </c>
      <c r="K20" s="14"/>
      <c r="L20" s="31"/>
    </row>
    <row r="21" spans="1:12" ht="22.5" customHeight="1" x14ac:dyDescent="0.25">
      <c r="A21" s="16">
        <f t="shared" si="0"/>
        <v>18</v>
      </c>
      <c r="B21" s="17" t="s">
        <v>10</v>
      </c>
      <c r="C21" s="18" t="s">
        <v>12</v>
      </c>
      <c r="D21" s="19">
        <v>2017</v>
      </c>
      <c r="E21" s="19">
        <v>4517000350</v>
      </c>
      <c r="F21" s="20">
        <v>85436.160000000003</v>
      </c>
      <c r="G21" s="19" t="s">
        <v>70</v>
      </c>
      <c r="H21" s="21">
        <v>43073</v>
      </c>
      <c r="I21" s="7"/>
      <c r="J21" s="15" t="s">
        <v>131</v>
      </c>
      <c r="K21" s="14"/>
      <c r="L21" s="31"/>
    </row>
    <row r="22" spans="1:12" ht="22.5" customHeight="1" x14ac:dyDescent="0.25">
      <c r="A22" s="29">
        <f t="shared" si="0"/>
        <v>19</v>
      </c>
      <c r="B22" s="30" t="s">
        <v>10</v>
      </c>
      <c r="C22" s="31" t="s">
        <v>8</v>
      </c>
      <c r="D22" s="32">
        <v>2017</v>
      </c>
      <c r="E22" s="32">
        <v>4517001179</v>
      </c>
      <c r="F22" s="33">
        <v>286943.40000000002</v>
      </c>
      <c r="G22" s="32" t="s">
        <v>71</v>
      </c>
      <c r="H22" s="34">
        <v>43073</v>
      </c>
      <c r="I22" s="7"/>
      <c r="J22" s="14" t="s">
        <v>132</v>
      </c>
      <c r="K22" s="14"/>
      <c r="L22" s="14"/>
    </row>
    <row r="23" spans="1:12" ht="22.5" customHeight="1" x14ac:dyDescent="0.25">
      <c r="A23" s="29">
        <f t="shared" si="0"/>
        <v>20</v>
      </c>
      <c r="B23" s="30" t="s">
        <v>10</v>
      </c>
      <c r="C23" s="31" t="s">
        <v>8</v>
      </c>
      <c r="D23" s="32">
        <v>2016</v>
      </c>
      <c r="E23" s="32">
        <v>4516000032</v>
      </c>
      <c r="F23" s="33">
        <v>343796.76</v>
      </c>
      <c r="G23" s="32" t="s">
        <v>60</v>
      </c>
      <c r="H23" s="34">
        <v>42401</v>
      </c>
      <c r="I23" s="7"/>
      <c r="J23" s="14" t="s">
        <v>132</v>
      </c>
    </row>
    <row r="24" spans="1:12" ht="22.5" customHeight="1" x14ac:dyDescent="0.25">
      <c r="A24" s="16">
        <f t="shared" si="0"/>
        <v>21</v>
      </c>
      <c r="B24" s="17" t="s">
        <v>10</v>
      </c>
      <c r="C24" s="18" t="s">
        <v>9</v>
      </c>
      <c r="D24" s="19">
        <v>2016</v>
      </c>
      <c r="E24" s="19">
        <v>4516000197</v>
      </c>
      <c r="F24" s="20">
        <v>203358.72</v>
      </c>
      <c r="G24" s="19" t="s">
        <v>61</v>
      </c>
      <c r="H24" s="21">
        <v>42401</v>
      </c>
      <c r="I24" s="22"/>
      <c r="J24" s="15" t="s">
        <v>131</v>
      </c>
    </row>
    <row r="25" spans="1:12" ht="22.5" customHeight="1" x14ac:dyDescent="0.25">
      <c r="A25" s="16">
        <f t="shared" si="0"/>
        <v>22</v>
      </c>
      <c r="B25" s="17" t="s">
        <v>10</v>
      </c>
      <c r="C25" s="18" t="s">
        <v>12</v>
      </c>
      <c r="D25" s="19">
        <v>2016</v>
      </c>
      <c r="E25" s="19">
        <v>4516000198</v>
      </c>
      <c r="F25" s="20">
        <v>39600</v>
      </c>
      <c r="G25" s="19" t="s">
        <v>62</v>
      </c>
      <c r="H25" s="21">
        <v>42711</v>
      </c>
      <c r="I25" s="22"/>
      <c r="J25" s="15" t="s">
        <v>131</v>
      </c>
    </row>
    <row r="26" spans="1:12" ht="22.5" customHeight="1" x14ac:dyDescent="0.25">
      <c r="A26" s="29">
        <f t="shared" si="0"/>
        <v>23</v>
      </c>
      <c r="B26" s="30" t="s">
        <v>10</v>
      </c>
      <c r="C26" s="31" t="s">
        <v>8</v>
      </c>
      <c r="D26" s="32">
        <v>2016</v>
      </c>
      <c r="E26" s="32">
        <v>4515000073</v>
      </c>
      <c r="F26" s="33">
        <f>27945.5*12</f>
        <v>335346</v>
      </c>
      <c r="G26" s="32" t="s">
        <v>57</v>
      </c>
      <c r="H26" s="34">
        <v>42339</v>
      </c>
      <c r="I26" s="7"/>
      <c r="J26" s="14" t="s">
        <v>132</v>
      </c>
    </row>
    <row r="27" spans="1:12" ht="22.5" customHeight="1" x14ac:dyDescent="0.25">
      <c r="A27" s="16">
        <f t="shared" si="0"/>
        <v>24</v>
      </c>
      <c r="B27" s="17" t="s">
        <v>10</v>
      </c>
      <c r="C27" s="18" t="s">
        <v>9</v>
      </c>
      <c r="D27" s="19">
        <v>2016</v>
      </c>
      <c r="E27" s="19">
        <v>4515000103</v>
      </c>
      <c r="F27" s="20">
        <v>198360</v>
      </c>
      <c r="G27" s="19" t="s">
        <v>58</v>
      </c>
      <c r="H27" s="21">
        <v>42339</v>
      </c>
      <c r="I27" s="22"/>
      <c r="J27" s="15" t="s">
        <v>131</v>
      </c>
      <c r="K27" s="14"/>
      <c r="L27" s="14"/>
    </row>
    <row r="28" spans="1:12" ht="22.5" customHeight="1" x14ac:dyDescent="0.25">
      <c r="A28" s="16">
        <f t="shared" si="0"/>
        <v>25</v>
      </c>
      <c r="B28" s="17" t="s">
        <v>10</v>
      </c>
      <c r="C28" s="18" t="s">
        <v>12</v>
      </c>
      <c r="D28" s="19">
        <v>2016</v>
      </c>
      <c r="E28" s="19">
        <v>4515000105</v>
      </c>
      <c r="F28" s="20">
        <v>39600</v>
      </c>
      <c r="G28" s="19" t="s">
        <v>59</v>
      </c>
      <c r="H28" s="21">
        <v>42339</v>
      </c>
      <c r="I28" s="22"/>
      <c r="J28" s="15" t="s">
        <v>131</v>
      </c>
      <c r="K28" s="14"/>
      <c r="L28" s="14"/>
    </row>
    <row r="29" spans="1:12" s="14" customFormat="1" ht="22.5" customHeight="1" x14ac:dyDescent="0.25">
      <c r="A29" s="16">
        <v>26</v>
      </c>
      <c r="B29" s="17" t="s">
        <v>10</v>
      </c>
      <c r="C29" s="18" t="s">
        <v>129</v>
      </c>
      <c r="D29" s="19">
        <v>2018</v>
      </c>
      <c r="E29" s="19">
        <v>4518002088</v>
      </c>
      <c r="F29" s="20">
        <v>57280.800000000003</v>
      </c>
      <c r="G29" s="19" t="s">
        <v>127</v>
      </c>
      <c r="H29" s="21">
        <v>43364</v>
      </c>
      <c r="I29" s="22" t="s">
        <v>128</v>
      </c>
      <c r="J29" s="15" t="s">
        <v>131</v>
      </c>
      <c r="K29" s="41"/>
    </row>
  </sheetData>
  <mergeCells count="4">
    <mergeCell ref="A1:H1"/>
    <mergeCell ref="G4:H4"/>
    <mergeCell ref="G5:H5"/>
    <mergeCell ref="G6:H6"/>
  </mergeCells>
  <printOptions horizontalCentered="1"/>
  <pageMargins left="0.70866141732283472" right="0.70866141732283472" top="0.74803149606299213" bottom="0.74803149606299213" header="0.31496062992125984" footer="0.31496062992125984"/>
  <pageSetup scale="69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Normal="100" workbookViewId="0">
      <pane ySplit="3" topLeftCell="A25" activePane="bottomLeft" state="frozen"/>
      <selection pane="bottomLeft" activeCell="K29" sqref="K29"/>
    </sheetView>
  </sheetViews>
  <sheetFormatPr baseColWidth="10" defaultColWidth="11.42578125" defaultRowHeight="14.25" x14ac:dyDescent="0.25"/>
  <cols>
    <col min="1" max="1" width="4" style="4" bestFit="1" customWidth="1"/>
    <col min="2" max="2" width="16.85546875" style="2" customWidth="1"/>
    <col min="3" max="3" width="26.42578125" style="2" customWidth="1"/>
    <col min="4" max="4" width="18" style="4" customWidth="1"/>
    <col min="5" max="5" width="22.42578125" style="4" customWidth="1"/>
    <col min="6" max="6" width="20.42578125" style="4" customWidth="1"/>
    <col min="7" max="7" width="26.7109375" style="4" customWidth="1"/>
    <col min="8" max="8" width="20.140625" style="4" customWidth="1"/>
    <col min="9" max="9" width="16.85546875" style="2" customWidth="1"/>
    <col min="10" max="10" width="17.42578125" style="2" customWidth="1"/>
    <col min="11" max="16384" width="11.42578125" style="2"/>
  </cols>
  <sheetData>
    <row r="1" spans="1:10" ht="87.75" customHeight="1" x14ac:dyDescent="0.25">
      <c r="A1" s="47" t="s">
        <v>22</v>
      </c>
      <c r="B1" s="47"/>
      <c r="C1" s="47"/>
      <c r="D1" s="47"/>
      <c r="E1" s="47"/>
      <c r="F1" s="47"/>
      <c r="G1" s="47"/>
      <c r="H1" s="47"/>
    </row>
    <row r="3" spans="1:10" s="4" customFormat="1" ht="60" x14ac:dyDescent="0.25">
      <c r="A3" s="3" t="s">
        <v>0</v>
      </c>
      <c r="B3" s="3" t="s">
        <v>1</v>
      </c>
      <c r="C3" s="1" t="s">
        <v>2</v>
      </c>
      <c r="D3" s="1" t="s">
        <v>5</v>
      </c>
      <c r="E3" s="1" t="s">
        <v>7</v>
      </c>
      <c r="F3" s="1" t="s">
        <v>6</v>
      </c>
      <c r="G3" s="1" t="s">
        <v>24</v>
      </c>
      <c r="H3" s="1" t="s">
        <v>25</v>
      </c>
      <c r="I3" s="1" t="s">
        <v>130</v>
      </c>
    </row>
    <row r="4" spans="1:10" ht="22.5" customHeight="1" x14ac:dyDescent="0.25">
      <c r="A4" s="9">
        <v>1</v>
      </c>
      <c r="B4" s="5" t="s">
        <v>10</v>
      </c>
      <c r="C4" s="11" t="s">
        <v>15</v>
      </c>
      <c r="D4" s="9">
        <v>2019</v>
      </c>
      <c r="E4" s="9">
        <v>4519000093</v>
      </c>
      <c r="F4" s="10">
        <f>6071.63*11</f>
        <v>66787.930000000008</v>
      </c>
      <c r="G4" s="45" t="s">
        <v>82</v>
      </c>
      <c r="H4" s="46"/>
    </row>
    <row r="5" spans="1:10" ht="22.5" customHeight="1" x14ac:dyDescent="0.25">
      <c r="A5" s="9">
        <f>1+A4</f>
        <v>2</v>
      </c>
      <c r="B5" s="5" t="s">
        <v>10</v>
      </c>
      <c r="C5" s="11" t="s">
        <v>14</v>
      </c>
      <c r="D5" s="9">
        <v>2019</v>
      </c>
      <c r="E5" s="9">
        <v>4519000677</v>
      </c>
      <c r="F5" s="10">
        <f>45240+38280+40165</f>
        <v>123685</v>
      </c>
      <c r="G5" s="45" t="s">
        <v>82</v>
      </c>
      <c r="H5" s="46"/>
    </row>
    <row r="6" spans="1:10" ht="22.5" customHeight="1" x14ac:dyDescent="0.25">
      <c r="A6" s="9">
        <f>1+A5</f>
        <v>3</v>
      </c>
      <c r="B6" s="5" t="s">
        <v>10</v>
      </c>
      <c r="C6" s="11" t="s">
        <v>17</v>
      </c>
      <c r="D6" s="9">
        <v>2019</v>
      </c>
      <c r="E6" s="9">
        <v>4519000736</v>
      </c>
      <c r="F6" s="10">
        <v>128663.72</v>
      </c>
      <c r="G6" s="45" t="s">
        <v>82</v>
      </c>
      <c r="H6" s="46"/>
    </row>
    <row r="7" spans="1:10" ht="22.5" customHeight="1" x14ac:dyDescent="0.25">
      <c r="A7" s="19">
        <f t="shared" ref="A7:A39" si="0">1+A6</f>
        <v>4</v>
      </c>
      <c r="B7" s="17" t="s">
        <v>10</v>
      </c>
      <c r="C7" s="23" t="s">
        <v>15</v>
      </c>
      <c r="D7" s="19">
        <v>2018</v>
      </c>
      <c r="E7" s="19">
        <v>4518000283</v>
      </c>
      <c r="F7" s="20">
        <f>5621.87*12</f>
        <v>67462.44</v>
      </c>
      <c r="G7" s="19" t="s">
        <v>116</v>
      </c>
      <c r="H7" s="21">
        <v>43448</v>
      </c>
      <c r="I7" s="15" t="s">
        <v>131</v>
      </c>
    </row>
    <row r="8" spans="1:10" ht="22.5" customHeight="1" x14ac:dyDescent="0.25">
      <c r="A8" s="19">
        <f t="shared" si="0"/>
        <v>5</v>
      </c>
      <c r="B8" s="17" t="s">
        <v>10</v>
      </c>
      <c r="C8" s="23" t="s">
        <v>99</v>
      </c>
      <c r="D8" s="19">
        <v>2018</v>
      </c>
      <c r="E8" s="19">
        <v>4518001017</v>
      </c>
      <c r="F8" s="20">
        <v>89507.22</v>
      </c>
      <c r="G8" s="19" t="s">
        <v>117</v>
      </c>
      <c r="H8" s="21">
        <v>43238</v>
      </c>
      <c r="I8" s="15" t="s">
        <v>131</v>
      </c>
    </row>
    <row r="9" spans="1:10" ht="22.5" customHeight="1" x14ac:dyDescent="0.25">
      <c r="A9" s="19">
        <f t="shared" si="0"/>
        <v>6</v>
      </c>
      <c r="B9" s="17" t="s">
        <v>10</v>
      </c>
      <c r="C9" s="23" t="s">
        <v>14</v>
      </c>
      <c r="D9" s="19">
        <v>2018</v>
      </c>
      <c r="E9" s="19">
        <v>4518001516</v>
      </c>
      <c r="F9" s="20">
        <f>(47664.49+79767.77)*2</f>
        <v>254864.52000000002</v>
      </c>
      <c r="G9" s="19" t="s">
        <v>118</v>
      </c>
      <c r="H9" s="21">
        <v>43430</v>
      </c>
      <c r="I9" s="15" t="s">
        <v>131</v>
      </c>
    </row>
    <row r="10" spans="1:10" ht="22.5" customHeight="1" x14ac:dyDescent="0.25">
      <c r="A10" s="19">
        <f t="shared" si="0"/>
        <v>7</v>
      </c>
      <c r="B10" s="17" t="s">
        <v>10</v>
      </c>
      <c r="C10" s="23" t="s">
        <v>119</v>
      </c>
      <c r="D10" s="19">
        <v>2018</v>
      </c>
      <c r="E10" s="19">
        <v>4518002419</v>
      </c>
      <c r="F10" s="20">
        <v>129623.98</v>
      </c>
      <c r="G10" s="19" t="s">
        <v>120</v>
      </c>
      <c r="H10" s="21">
        <v>43420</v>
      </c>
      <c r="I10" s="15" t="s">
        <v>131</v>
      </c>
    </row>
    <row r="11" spans="1:10" ht="22.5" customHeight="1" x14ac:dyDescent="0.25">
      <c r="A11" s="19">
        <f t="shared" si="0"/>
        <v>8</v>
      </c>
      <c r="B11" s="17" t="s">
        <v>10</v>
      </c>
      <c r="C11" s="23" t="s">
        <v>15</v>
      </c>
      <c r="D11" s="19">
        <v>2017</v>
      </c>
      <c r="E11" s="19">
        <v>4517000550</v>
      </c>
      <c r="F11" s="20">
        <f>5205.44*11</f>
        <v>57259.839999999997</v>
      </c>
      <c r="G11" s="19" t="s">
        <v>108</v>
      </c>
      <c r="H11" s="21">
        <v>43087</v>
      </c>
      <c r="I11" s="15" t="s">
        <v>131</v>
      </c>
      <c r="J11" s="39"/>
    </row>
    <row r="12" spans="1:10" ht="22.5" customHeight="1" x14ac:dyDescent="0.25">
      <c r="A12" s="19">
        <f t="shared" si="0"/>
        <v>9</v>
      </c>
      <c r="B12" s="17" t="s">
        <v>10</v>
      </c>
      <c r="C12" s="23" t="s">
        <v>17</v>
      </c>
      <c r="D12" s="19">
        <v>2017</v>
      </c>
      <c r="E12" s="19">
        <v>4517000606</v>
      </c>
      <c r="F12" s="20">
        <v>83562.92</v>
      </c>
      <c r="G12" s="19" t="s">
        <v>109</v>
      </c>
      <c r="H12" s="21">
        <v>42857</v>
      </c>
      <c r="I12" s="15" t="s">
        <v>131</v>
      </c>
    </row>
    <row r="13" spans="1:10" ht="22.5" customHeight="1" x14ac:dyDescent="0.25">
      <c r="A13" s="19">
        <f t="shared" si="0"/>
        <v>10</v>
      </c>
      <c r="B13" s="17" t="s">
        <v>10</v>
      </c>
      <c r="C13" s="23" t="s">
        <v>121</v>
      </c>
      <c r="D13" s="19">
        <v>2017</v>
      </c>
      <c r="E13" s="19">
        <v>4517001135</v>
      </c>
      <c r="F13" s="20">
        <v>43821.11</v>
      </c>
      <c r="G13" s="19" t="s">
        <v>110</v>
      </c>
      <c r="H13" s="21">
        <v>42913</v>
      </c>
      <c r="I13" s="15" t="s">
        <v>131</v>
      </c>
      <c r="J13" s="39"/>
    </row>
    <row r="14" spans="1:10" ht="22.5" customHeight="1" x14ac:dyDescent="0.25">
      <c r="A14" s="17">
        <f t="shared" si="0"/>
        <v>11</v>
      </c>
      <c r="B14" s="17" t="s">
        <v>10</v>
      </c>
      <c r="C14" s="23" t="s">
        <v>14</v>
      </c>
      <c r="D14" s="19">
        <v>2017</v>
      </c>
      <c r="E14" s="19">
        <v>4517000613</v>
      </c>
      <c r="F14" s="20">
        <f>34744.32+31311.65+31311.65</f>
        <v>97367.62</v>
      </c>
      <c r="G14" s="19" t="s">
        <v>111</v>
      </c>
      <c r="H14" s="21">
        <v>43082</v>
      </c>
      <c r="I14" s="15" t="s">
        <v>131</v>
      </c>
      <c r="J14" s="40"/>
    </row>
    <row r="15" spans="1:10" ht="22.5" customHeight="1" x14ac:dyDescent="0.25">
      <c r="A15" s="19">
        <f t="shared" si="0"/>
        <v>12</v>
      </c>
      <c r="B15" s="17" t="s">
        <v>10</v>
      </c>
      <c r="C15" s="23" t="s">
        <v>101</v>
      </c>
      <c r="D15" s="19">
        <v>2017</v>
      </c>
      <c r="E15" s="19">
        <v>4517001415</v>
      </c>
      <c r="F15" s="20">
        <v>32306</v>
      </c>
      <c r="G15" s="19" t="s">
        <v>112</v>
      </c>
      <c r="H15" s="21">
        <v>42913</v>
      </c>
      <c r="I15" s="15" t="s">
        <v>131</v>
      </c>
      <c r="J15" s="39"/>
    </row>
    <row r="16" spans="1:10" ht="33" customHeight="1" x14ac:dyDescent="0.25">
      <c r="A16" s="19">
        <f t="shared" si="0"/>
        <v>13</v>
      </c>
      <c r="B16" s="17" t="s">
        <v>10</v>
      </c>
      <c r="C16" s="23" t="s">
        <v>113</v>
      </c>
      <c r="D16" s="19">
        <v>2017</v>
      </c>
      <c r="E16" s="19">
        <v>4517002594</v>
      </c>
      <c r="F16" s="20">
        <v>255788.35</v>
      </c>
      <c r="G16" s="19" t="s">
        <v>114</v>
      </c>
      <c r="H16" s="21">
        <v>43087</v>
      </c>
      <c r="I16" s="15" t="s">
        <v>131</v>
      </c>
      <c r="J16" s="39"/>
    </row>
    <row r="17" spans="1:11" ht="22.5" customHeight="1" x14ac:dyDescent="0.25">
      <c r="A17" s="19">
        <f t="shared" si="0"/>
        <v>14</v>
      </c>
      <c r="B17" s="17" t="s">
        <v>10</v>
      </c>
      <c r="C17" s="23" t="s">
        <v>122</v>
      </c>
      <c r="D17" s="19">
        <v>2017</v>
      </c>
      <c r="E17" s="19">
        <v>4517002773</v>
      </c>
      <c r="F17" s="20">
        <v>235354.52</v>
      </c>
      <c r="G17" s="19" t="s">
        <v>115</v>
      </c>
      <c r="H17" s="21">
        <v>43082</v>
      </c>
      <c r="I17" s="15" t="s">
        <v>131</v>
      </c>
      <c r="J17" s="39"/>
    </row>
    <row r="18" spans="1:11" ht="22.5" customHeight="1" x14ac:dyDescent="0.25">
      <c r="A18" s="19">
        <f t="shared" si="0"/>
        <v>15</v>
      </c>
      <c r="B18" s="17" t="s">
        <v>10</v>
      </c>
      <c r="C18" s="23" t="s">
        <v>15</v>
      </c>
      <c r="D18" s="19">
        <v>2016</v>
      </c>
      <c r="E18" s="19">
        <v>4516000233</v>
      </c>
      <c r="F18" s="20">
        <f>4910.79*12</f>
        <v>58929.479999999996</v>
      </c>
      <c r="G18" s="19" t="s">
        <v>94</v>
      </c>
      <c r="H18" s="21">
        <v>42711</v>
      </c>
      <c r="I18" s="15" t="s">
        <v>131</v>
      </c>
    </row>
    <row r="19" spans="1:11" ht="22.5" customHeight="1" x14ac:dyDescent="0.25">
      <c r="A19" s="19">
        <f t="shared" si="0"/>
        <v>16</v>
      </c>
      <c r="B19" s="17" t="s">
        <v>10</v>
      </c>
      <c r="C19" s="23" t="s">
        <v>14</v>
      </c>
      <c r="D19" s="19">
        <v>2016</v>
      </c>
      <c r="E19" s="19">
        <v>4516000705</v>
      </c>
      <c r="F19" s="20">
        <f>69509.95+28606.24+28606.24</f>
        <v>126722.43000000001</v>
      </c>
      <c r="G19" s="19" t="s">
        <v>95</v>
      </c>
      <c r="H19" s="21">
        <v>42718</v>
      </c>
      <c r="I19" s="15" t="s">
        <v>131</v>
      </c>
    </row>
    <row r="20" spans="1:11" ht="22.5" customHeight="1" x14ac:dyDescent="0.25">
      <c r="A20" s="19">
        <f t="shared" si="0"/>
        <v>17</v>
      </c>
      <c r="B20" s="17" t="s">
        <v>10</v>
      </c>
      <c r="C20" s="23" t="s">
        <v>18</v>
      </c>
      <c r="D20" s="19">
        <v>2016</v>
      </c>
      <c r="E20" s="19">
        <v>4516001001</v>
      </c>
      <c r="F20" s="20">
        <v>61225.58</v>
      </c>
      <c r="G20" s="19" t="s">
        <v>96</v>
      </c>
      <c r="H20" s="21">
        <v>42548</v>
      </c>
      <c r="I20" s="15" t="s">
        <v>131</v>
      </c>
    </row>
    <row r="21" spans="1:11" ht="22.5" customHeight="1" x14ac:dyDescent="0.25">
      <c r="A21" s="19">
        <f t="shared" si="0"/>
        <v>18</v>
      </c>
      <c r="B21" s="17" t="s">
        <v>10</v>
      </c>
      <c r="C21" s="23" t="s">
        <v>16</v>
      </c>
      <c r="D21" s="19">
        <v>2016</v>
      </c>
      <c r="E21" s="19">
        <v>4516001082</v>
      </c>
      <c r="F21" s="20">
        <v>95467.59</v>
      </c>
      <c r="G21" s="19" t="s">
        <v>97</v>
      </c>
      <c r="H21" s="21">
        <v>42598</v>
      </c>
      <c r="I21" s="15" t="s">
        <v>131</v>
      </c>
    </row>
    <row r="22" spans="1:11" ht="22.5" customHeight="1" x14ac:dyDescent="0.25">
      <c r="A22" s="19">
        <f t="shared" si="0"/>
        <v>19</v>
      </c>
      <c r="B22" s="17" t="s">
        <v>10</v>
      </c>
      <c r="C22" s="23" t="s">
        <v>23</v>
      </c>
      <c r="D22" s="19">
        <v>2016</v>
      </c>
      <c r="E22" s="19">
        <v>4516001083</v>
      </c>
      <c r="F22" s="20">
        <v>82817.47</v>
      </c>
      <c r="G22" s="19" t="s">
        <v>98</v>
      </c>
      <c r="H22" s="21">
        <v>42548</v>
      </c>
      <c r="I22" s="15" t="s">
        <v>131</v>
      </c>
      <c r="J22" s="41"/>
    </row>
    <row r="23" spans="1:11" ht="22.5" customHeight="1" x14ac:dyDescent="0.25">
      <c r="A23" s="19">
        <f t="shared" si="0"/>
        <v>20</v>
      </c>
      <c r="B23" s="17" t="s">
        <v>10</v>
      </c>
      <c r="C23" s="23" t="s">
        <v>99</v>
      </c>
      <c r="D23" s="19">
        <v>2016</v>
      </c>
      <c r="E23" s="19">
        <v>4516001107</v>
      </c>
      <c r="F23" s="20">
        <f>13294.64*2</f>
        <v>26589.279999999999</v>
      </c>
      <c r="G23" s="19" t="s">
        <v>100</v>
      </c>
      <c r="H23" s="21">
        <v>42670</v>
      </c>
      <c r="I23" s="15" t="s">
        <v>131</v>
      </c>
    </row>
    <row r="24" spans="1:11" ht="22.5" customHeight="1" x14ac:dyDescent="0.25">
      <c r="A24" s="19">
        <f t="shared" si="0"/>
        <v>21</v>
      </c>
      <c r="B24" s="17" t="s">
        <v>10</v>
      </c>
      <c r="C24" s="23" t="s">
        <v>101</v>
      </c>
      <c r="D24" s="19">
        <v>2016</v>
      </c>
      <c r="E24" s="19">
        <v>4516001858</v>
      </c>
      <c r="F24" s="20">
        <v>35324.129999999997</v>
      </c>
      <c r="G24" s="19" t="s">
        <v>102</v>
      </c>
      <c r="H24" s="21">
        <v>42635</v>
      </c>
      <c r="I24" s="15" t="s">
        <v>131</v>
      </c>
    </row>
    <row r="25" spans="1:11" ht="22.5" customHeight="1" x14ac:dyDescent="0.25">
      <c r="A25" s="19">
        <f t="shared" si="0"/>
        <v>22</v>
      </c>
      <c r="B25" s="17" t="s">
        <v>10</v>
      </c>
      <c r="C25" s="23" t="s">
        <v>21</v>
      </c>
      <c r="D25" s="19">
        <v>2016</v>
      </c>
      <c r="E25" s="19">
        <v>4516002833</v>
      </c>
      <c r="F25" s="20">
        <v>82703.94</v>
      </c>
      <c r="G25" s="19" t="s">
        <v>103</v>
      </c>
      <c r="H25" s="21">
        <v>42719</v>
      </c>
      <c r="I25" s="15" t="s">
        <v>131</v>
      </c>
    </row>
    <row r="26" spans="1:11" ht="22.5" customHeight="1" x14ac:dyDescent="0.25">
      <c r="A26" s="19">
        <f t="shared" si="0"/>
        <v>23</v>
      </c>
      <c r="B26" s="17" t="s">
        <v>10</v>
      </c>
      <c r="C26" s="23" t="s">
        <v>19</v>
      </c>
      <c r="D26" s="19">
        <v>2016</v>
      </c>
      <c r="E26" s="19">
        <v>4516003078</v>
      </c>
      <c r="F26" s="20">
        <v>184815.84</v>
      </c>
      <c r="G26" s="19" t="s">
        <v>104</v>
      </c>
      <c r="H26" s="21">
        <v>42718</v>
      </c>
      <c r="I26" s="15" t="s">
        <v>131</v>
      </c>
    </row>
    <row r="27" spans="1:11" ht="22.5" customHeight="1" x14ac:dyDescent="0.25">
      <c r="A27" s="19">
        <f t="shared" si="0"/>
        <v>24</v>
      </c>
      <c r="B27" s="17" t="s">
        <v>10</v>
      </c>
      <c r="C27" s="23" t="s">
        <v>123</v>
      </c>
      <c r="D27" s="19">
        <v>2016</v>
      </c>
      <c r="E27" s="19">
        <v>4516003258</v>
      </c>
      <c r="F27" s="20">
        <v>110200</v>
      </c>
      <c r="G27" s="19" t="s">
        <v>105</v>
      </c>
      <c r="H27" s="21">
        <v>42718</v>
      </c>
      <c r="I27" s="15" t="s">
        <v>131</v>
      </c>
    </row>
    <row r="28" spans="1:11" ht="42" customHeight="1" x14ac:dyDescent="0.25">
      <c r="A28" s="19">
        <f t="shared" si="0"/>
        <v>25</v>
      </c>
      <c r="B28" s="17" t="s">
        <v>10</v>
      </c>
      <c r="C28" s="24" t="s">
        <v>106</v>
      </c>
      <c r="D28" s="19">
        <v>2016</v>
      </c>
      <c r="E28" s="19">
        <v>4516003152</v>
      </c>
      <c r="F28" s="20">
        <v>68847.16</v>
      </c>
      <c r="G28" s="19" t="s">
        <v>107</v>
      </c>
      <c r="H28" s="21">
        <v>42703</v>
      </c>
      <c r="I28" s="15" t="s">
        <v>131</v>
      </c>
    </row>
    <row r="29" spans="1:11" ht="22.5" customHeight="1" x14ac:dyDescent="0.25">
      <c r="A29" s="19">
        <f t="shared" si="0"/>
        <v>26</v>
      </c>
      <c r="B29" s="17" t="s">
        <v>10</v>
      </c>
      <c r="C29" s="23" t="s">
        <v>15</v>
      </c>
      <c r="D29" s="19">
        <v>2015</v>
      </c>
      <c r="E29" s="19">
        <v>4515000104</v>
      </c>
      <c r="F29" s="20">
        <f>4433.22*5</f>
        <v>22166.100000000002</v>
      </c>
      <c r="G29" s="19" t="s">
        <v>83</v>
      </c>
      <c r="H29" s="21">
        <v>42149</v>
      </c>
      <c r="I29" s="15" t="s">
        <v>131</v>
      </c>
      <c r="J29" s="31"/>
      <c r="K29" s="34"/>
    </row>
    <row r="30" spans="1:11" ht="22.5" customHeight="1" x14ac:dyDescent="0.25">
      <c r="A30" s="19">
        <f t="shared" si="0"/>
        <v>27</v>
      </c>
      <c r="B30" s="17" t="s">
        <v>10</v>
      </c>
      <c r="C30" s="23" t="s">
        <v>14</v>
      </c>
      <c r="D30" s="19">
        <v>2015</v>
      </c>
      <c r="E30" s="19">
        <v>4515000702</v>
      </c>
      <c r="F30" s="20">
        <v>29627.56</v>
      </c>
      <c r="G30" s="19" t="s">
        <v>84</v>
      </c>
      <c r="H30" s="21">
        <v>42328</v>
      </c>
      <c r="I30" s="15" t="s">
        <v>131</v>
      </c>
      <c r="J30" s="31"/>
    </row>
    <row r="31" spans="1:11" ht="22.5" customHeight="1" x14ac:dyDescent="0.25">
      <c r="A31" s="32">
        <f t="shared" si="0"/>
        <v>28</v>
      </c>
      <c r="B31" s="30" t="s">
        <v>10</v>
      </c>
      <c r="C31" s="38" t="s">
        <v>23</v>
      </c>
      <c r="D31" s="32">
        <v>2015</v>
      </c>
      <c r="E31" s="32">
        <v>4515000802</v>
      </c>
      <c r="F31" s="33">
        <v>16824.64</v>
      </c>
      <c r="G31" s="32" t="s">
        <v>85</v>
      </c>
      <c r="H31" s="34">
        <v>42135</v>
      </c>
      <c r="I31" s="14" t="s">
        <v>133</v>
      </c>
      <c r="J31" s="37"/>
      <c r="K31" s="14"/>
    </row>
    <row r="32" spans="1:11" ht="22.5" customHeight="1" x14ac:dyDescent="0.25">
      <c r="A32" s="32">
        <f t="shared" si="0"/>
        <v>29</v>
      </c>
      <c r="B32" s="30" t="s">
        <v>10</v>
      </c>
      <c r="C32" s="38" t="s">
        <v>16</v>
      </c>
      <c r="D32" s="32">
        <v>2015</v>
      </c>
      <c r="E32" s="32">
        <v>4515000900</v>
      </c>
      <c r="F32" s="33">
        <v>86991.88</v>
      </c>
      <c r="G32" s="32" t="s">
        <v>86</v>
      </c>
      <c r="H32" s="34">
        <v>42135</v>
      </c>
      <c r="I32" s="14" t="s">
        <v>133</v>
      </c>
      <c r="J32" s="37"/>
      <c r="K32" s="14"/>
    </row>
    <row r="33" spans="1:11" ht="22.5" customHeight="1" x14ac:dyDescent="0.25">
      <c r="A33" s="32">
        <f t="shared" si="0"/>
        <v>30</v>
      </c>
      <c r="B33" s="30" t="s">
        <v>10</v>
      </c>
      <c r="C33" s="38" t="s">
        <v>124</v>
      </c>
      <c r="D33" s="32">
        <v>2015</v>
      </c>
      <c r="E33" s="32">
        <v>4515000741</v>
      </c>
      <c r="F33" s="33">
        <v>59876.51</v>
      </c>
      <c r="G33" s="32" t="s">
        <v>87</v>
      </c>
      <c r="H33" s="34">
        <v>42135</v>
      </c>
      <c r="I33" s="14" t="s">
        <v>133</v>
      </c>
      <c r="J33" s="37"/>
      <c r="K33" s="14"/>
    </row>
    <row r="34" spans="1:11" ht="22.5" customHeight="1" x14ac:dyDescent="0.25">
      <c r="A34" s="19">
        <f t="shared" si="0"/>
        <v>31</v>
      </c>
      <c r="B34" s="17" t="s">
        <v>10</v>
      </c>
      <c r="C34" s="23" t="s">
        <v>15</v>
      </c>
      <c r="D34" s="19">
        <v>2015</v>
      </c>
      <c r="E34" s="19">
        <v>4515001653</v>
      </c>
      <c r="F34" s="20">
        <f>4632.82*7</f>
        <v>32429.739999999998</v>
      </c>
      <c r="G34" s="19" t="s">
        <v>88</v>
      </c>
      <c r="H34" s="21">
        <v>42347</v>
      </c>
      <c r="I34" s="15" t="s">
        <v>131</v>
      </c>
    </row>
    <row r="35" spans="1:11" ht="22.5" customHeight="1" x14ac:dyDescent="0.25">
      <c r="A35" s="19">
        <f t="shared" si="0"/>
        <v>32</v>
      </c>
      <c r="B35" s="17" t="s">
        <v>10</v>
      </c>
      <c r="C35" s="23" t="s">
        <v>20</v>
      </c>
      <c r="D35" s="19">
        <v>2015</v>
      </c>
      <c r="E35" s="19">
        <v>4515001680</v>
      </c>
      <c r="F35" s="20">
        <v>43138.080000000002</v>
      </c>
      <c r="G35" s="19" t="s">
        <v>89</v>
      </c>
      <c r="H35" s="21">
        <v>42220</v>
      </c>
      <c r="I35" s="15" t="s">
        <v>131</v>
      </c>
    </row>
    <row r="36" spans="1:11" ht="31.9" customHeight="1" x14ac:dyDescent="0.25">
      <c r="A36" s="19">
        <f t="shared" si="0"/>
        <v>33</v>
      </c>
      <c r="B36" s="17" t="s">
        <v>10</v>
      </c>
      <c r="C36" s="23" t="s">
        <v>125</v>
      </c>
      <c r="D36" s="19">
        <v>2015</v>
      </c>
      <c r="E36" s="19">
        <v>4515002591</v>
      </c>
      <c r="F36" s="20">
        <v>62220.28</v>
      </c>
      <c r="G36" s="19" t="s">
        <v>90</v>
      </c>
      <c r="H36" s="21">
        <v>42340</v>
      </c>
      <c r="I36" s="15" t="s">
        <v>131</v>
      </c>
    </row>
    <row r="37" spans="1:11" ht="22.5" customHeight="1" x14ac:dyDescent="0.25">
      <c r="A37" s="19">
        <f t="shared" si="0"/>
        <v>34</v>
      </c>
      <c r="B37" s="17" t="s">
        <v>10</v>
      </c>
      <c r="C37" s="23" t="s">
        <v>19</v>
      </c>
      <c r="D37" s="19">
        <v>2015</v>
      </c>
      <c r="E37" s="19">
        <v>4515002518</v>
      </c>
      <c r="F37" s="20">
        <v>33686.400000000001</v>
      </c>
      <c r="G37" s="19" t="s">
        <v>91</v>
      </c>
      <c r="H37" s="21">
        <v>42325</v>
      </c>
      <c r="I37" s="15" t="s">
        <v>131</v>
      </c>
    </row>
    <row r="38" spans="1:11" ht="22.5" customHeight="1" x14ac:dyDescent="0.25">
      <c r="A38" s="19">
        <f t="shared" si="0"/>
        <v>35</v>
      </c>
      <c r="B38" s="17" t="s">
        <v>10</v>
      </c>
      <c r="C38" s="23" t="s">
        <v>17</v>
      </c>
      <c r="D38" s="19">
        <v>2015</v>
      </c>
      <c r="E38" s="19">
        <v>4515002705</v>
      </c>
      <c r="F38" s="20">
        <v>104995.08</v>
      </c>
      <c r="G38" s="19" t="s">
        <v>92</v>
      </c>
      <c r="H38" s="21">
        <v>42328</v>
      </c>
      <c r="I38" s="15" t="s">
        <v>131</v>
      </c>
    </row>
    <row r="39" spans="1:11" ht="22.5" customHeight="1" x14ac:dyDescent="0.25">
      <c r="A39" s="19">
        <f t="shared" si="0"/>
        <v>36</v>
      </c>
      <c r="B39" s="17" t="s">
        <v>10</v>
      </c>
      <c r="C39" s="23" t="s">
        <v>21</v>
      </c>
      <c r="D39" s="19">
        <v>2015</v>
      </c>
      <c r="E39" s="19">
        <v>4515002707</v>
      </c>
      <c r="F39" s="20">
        <v>94776.960000000006</v>
      </c>
      <c r="G39" s="19" t="s">
        <v>93</v>
      </c>
      <c r="H39" s="21">
        <v>42328</v>
      </c>
      <c r="I39" s="15" t="s">
        <v>131</v>
      </c>
    </row>
  </sheetData>
  <mergeCells count="4">
    <mergeCell ref="A1:H1"/>
    <mergeCell ref="G4:H4"/>
    <mergeCell ref="G5:H5"/>
    <mergeCell ref="G6:H6"/>
  </mergeCells>
  <printOptions horizontalCentered="1"/>
  <pageMargins left="0.70866141732283472" right="0.70866141732283472" top="0.74803149606299213" bottom="0.74803149606299213" header="0.31496062992125984" footer="0.31496062992125984"/>
  <pageSetup scale="67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pane ySplit="3" topLeftCell="A4" activePane="bottomLeft" state="frozen"/>
      <selection pane="bottomLeft" activeCell="F6" sqref="F6"/>
    </sheetView>
  </sheetViews>
  <sheetFormatPr baseColWidth="10" defaultRowHeight="15" x14ac:dyDescent="0.25"/>
  <cols>
    <col min="1" max="1" width="6.7109375" customWidth="1"/>
    <col min="2" max="2" width="15.28515625" customWidth="1"/>
    <col min="3" max="3" width="27.140625" bestFit="1" customWidth="1"/>
    <col min="4" max="4" width="16.42578125" bestFit="1" customWidth="1"/>
    <col min="5" max="5" width="14.85546875" bestFit="1" customWidth="1"/>
    <col min="6" max="6" width="25.5703125" bestFit="1" customWidth="1"/>
    <col min="7" max="7" width="19" bestFit="1" customWidth="1"/>
    <col min="8" max="8" width="41.28515625" customWidth="1"/>
  </cols>
  <sheetData>
    <row r="1" spans="1:8" s="2" customFormat="1" ht="87.75" customHeight="1" x14ac:dyDescent="0.25">
      <c r="A1" s="47" t="s">
        <v>56</v>
      </c>
      <c r="B1" s="47"/>
      <c r="C1" s="47"/>
      <c r="D1" s="47"/>
      <c r="E1" s="47"/>
      <c r="F1" s="47"/>
      <c r="G1" s="47"/>
      <c r="H1" s="13"/>
    </row>
    <row r="2" spans="1:8" s="2" customFormat="1" ht="14.25" x14ac:dyDescent="0.25">
      <c r="A2" s="4"/>
      <c r="D2" s="4"/>
      <c r="E2" s="4"/>
      <c r="F2" s="4"/>
      <c r="G2" s="4"/>
      <c r="H2" s="4"/>
    </row>
    <row r="3" spans="1:8" ht="60" x14ac:dyDescent="0.25">
      <c r="A3" s="3" t="s">
        <v>0</v>
      </c>
      <c r="B3" s="3" t="s">
        <v>1</v>
      </c>
      <c r="C3" s="3" t="s">
        <v>26</v>
      </c>
      <c r="D3" s="1" t="s">
        <v>27</v>
      </c>
      <c r="E3" s="1" t="s">
        <v>28</v>
      </c>
      <c r="F3" s="12" t="s">
        <v>24</v>
      </c>
      <c r="G3" s="12" t="s">
        <v>25</v>
      </c>
      <c r="H3" s="1" t="s">
        <v>130</v>
      </c>
    </row>
    <row r="4" spans="1:8" ht="28.15" customHeight="1" x14ac:dyDescent="0.25">
      <c r="A4" s="29">
        <v>1</v>
      </c>
      <c r="B4" s="30" t="s">
        <v>10</v>
      </c>
      <c r="C4" s="35" t="s">
        <v>31</v>
      </c>
      <c r="D4" s="29">
        <v>4515001003</v>
      </c>
      <c r="E4" s="29">
        <v>2015</v>
      </c>
      <c r="F4" s="29" t="s">
        <v>35</v>
      </c>
      <c r="G4" s="36">
        <v>42118</v>
      </c>
      <c r="H4" s="37" t="s">
        <v>133</v>
      </c>
    </row>
    <row r="5" spans="1:8" ht="28.15" customHeight="1" x14ac:dyDescent="0.25">
      <c r="A5" s="29">
        <f>1+A4</f>
        <v>2</v>
      </c>
      <c r="B5" s="30" t="s">
        <v>10</v>
      </c>
      <c r="C5" s="35" t="s">
        <v>32</v>
      </c>
      <c r="D5" s="29">
        <v>4515000968</v>
      </c>
      <c r="E5" s="29">
        <v>2015</v>
      </c>
      <c r="F5" s="29" t="s">
        <v>36</v>
      </c>
      <c r="G5" s="36">
        <v>42117</v>
      </c>
      <c r="H5" s="37" t="s">
        <v>133</v>
      </c>
    </row>
    <row r="6" spans="1:8" ht="28.15" customHeight="1" x14ac:dyDescent="0.25">
      <c r="A6" s="29">
        <f>1+A5</f>
        <v>3</v>
      </c>
      <c r="B6" s="30" t="s">
        <v>10</v>
      </c>
      <c r="C6" s="35" t="s">
        <v>33</v>
      </c>
      <c r="D6" s="29">
        <v>4515000901</v>
      </c>
      <c r="E6" s="29">
        <v>2015</v>
      </c>
      <c r="F6" s="29" t="s">
        <v>37</v>
      </c>
      <c r="G6" s="36">
        <v>42100</v>
      </c>
      <c r="H6" s="37" t="s">
        <v>133</v>
      </c>
    </row>
    <row r="7" spans="1:8" ht="28.15" customHeight="1" x14ac:dyDescent="0.25">
      <c r="A7" s="29">
        <f t="shared" ref="A7:A17" si="0">1+A6</f>
        <v>4</v>
      </c>
      <c r="B7" s="30" t="s">
        <v>10</v>
      </c>
      <c r="C7" s="35" t="s">
        <v>34</v>
      </c>
      <c r="D7" s="29">
        <v>4515000902</v>
      </c>
      <c r="E7" s="29">
        <v>2015</v>
      </c>
      <c r="F7" s="29" t="s">
        <v>38</v>
      </c>
      <c r="G7" s="36">
        <v>42100</v>
      </c>
      <c r="H7" s="42" t="s">
        <v>133</v>
      </c>
    </row>
    <row r="8" spans="1:8" x14ac:dyDescent="0.25">
      <c r="A8" s="29">
        <f t="shared" si="0"/>
        <v>5</v>
      </c>
      <c r="B8" s="30" t="s">
        <v>10</v>
      </c>
      <c r="C8" s="35" t="s">
        <v>30</v>
      </c>
      <c r="D8" s="29">
        <v>4515000881</v>
      </c>
      <c r="E8" s="29">
        <v>2015</v>
      </c>
      <c r="F8" s="29" t="s">
        <v>39</v>
      </c>
      <c r="G8" s="36">
        <v>42102</v>
      </c>
      <c r="H8" s="37" t="s">
        <v>133</v>
      </c>
    </row>
    <row r="9" spans="1:8" s="2" customFormat="1" ht="31.15" customHeight="1" x14ac:dyDescent="0.25">
      <c r="A9" s="16">
        <f t="shared" si="0"/>
        <v>6</v>
      </c>
      <c r="B9" s="17" t="s">
        <v>10</v>
      </c>
      <c r="C9" s="25" t="s">
        <v>29</v>
      </c>
      <c r="D9" s="16">
        <v>4516000652</v>
      </c>
      <c r="E9" s="16">
        <v>2016</v>
      </c>
      <c r="F9" s="16" t="s">
        <v>40</v>
      </c>
      <c r="G9" s="26">
        <v>42437</v>
      </c>
      <c r="H9" s="27" t="s">
        <v>131</v>
      </c>
    </row>
    <row r="10" spans="1:8" s="2" customFormat="1" ht="31.15" customHeight="1" x14ac:dyDescent="0.25">
      <c r="A10" s="16">
        <f t="shared" si="0"/>
        <v>7</v>
      </c>
      <c r="B10" s="17" t="s">
        <v>10</v>
      </c>
      <c r="C10" s="25" t="s">
        <v>41</v>
      </c>
      <c r="D10" s="16">
        <v>4516001024</v>
      </c>
      <c r="E10" s="16">
        <v>2016</v>
      </c>
      <c r="F10" s="16" t="s">
        <v>42</v>
      </c>
      <c r="G10" s="26">
        <v>42467</v>
      </c>
      <c r="H10" s="27" t="s">
        <v>131</v>
      </c>
    </row>
    <row r="11" spans="1:8" s="2" customFormat="1" ht="31.15" customHeight="1" x14ac:dyDescent="0.25">
      <c r="A11" s="16">
        <f t="shared" si="0"/>
        <v>8</v>
      </c>
      <c r="B11" s="17" t="s">
        <v>10</v>
      </c>
      <c r="C11" s="25" t="s">
        <v>43</v>
      </c>
      <c r="D11" s="16">
        <v>4516001000</v>
      </c>
      <c r="E11" s="16">
        <v>2016</v>
      </c>
      <c r="F11" s="16" t="s">
        <v>44</v>
      </c>
      <c r="G11" s="26">
        <v>42465</v>
      </c>
      <c r="H11" s="27" t="s">
        <v>131</v>
      </c>
    </row>
    <row r="12" spans="1:8" s="2" customFormat="1" ht="31.15" customHeight="1" x14ac:dyDescent="0.25">
      <c r="A12" s="16">
        <f t="shared" si="0"/>
        <v>9</v>
      </c>
      <c r="B12" s="17" t="s">
        <v>10</v>
      </c>
      <c r="C12" s="25" t="s">
        <v>45</v>
      </c>
      <c r="D12" s="16">
        <v>4516001411</v>
      </c>
      <c r="E12" s="16">
        <v>2016</v>
      </c>
      <c r="F12" s="16" t="s">
        <v>46</v>
      </c>
      <c r="G12" s="26">
        <v>42502</v>
      </c>
      <c r="H12" s="27" t="s">
        <v>131</v>
      </c>
    </row>
    <row r="13" spans="1:8" s="2" customFormat="1" ht="42.75" x14ac:dyDescent="0.25">
      <c r="A13" s="16">
        <f t="shared" si="0"/>
        <v>10</v>
      </c>
      <c r="B13" s="17" t="s">
        <v>10</v>
      </c>
      <c r="C13" s="25" t="s">
        <v>47</v>
      </c>
      <c r="D13" s="16">
        <v>4517000649</v>
      </c>
      <c r="E13" s="16">
        <v>2017</v>
      </c>
      <c r="F13" s="16" t="s">
        <v>48</v>
      </c>
      <c r="G13" s="26">
        <v>42797</v>
      </c>
      <c r="H13" s="27" t="s">
        <v>131</v>
      </c>
    </row>
    <row r="14" spans="1:8" s="2" customFormat="1" ht="31.15" customHeight="1" x14ac:dyDescent="0.25">
      <c r="A14" s="16">
        <f t="shared" si="0"/>
        <v>11</v>
      </c>
      <c r="B14" s="17" t="s">
        <v>10</v>
      </c>
      <c r="C14" s="25" t="s">
        <v>49</v>
      </c>
      <c r="D14" s="16">
        <v>4517001076</v>
      </c>
      <c r="E14" s="16">
        <v>2017</v>
      </c>
      <c r="F14" s="16" t="s">
        <v>50</v>
      </c>
      <c r="G14" s="26">
        <v>42843</v>
      </c>
      <c r="H14" s="27" t="s">
        <v>131</v>
      </c>
    </row>
    <row r="15" spans="1:8" s="2" customFormat="1" ht="28.5" x14ac:dyDescent="0.25">
      <c r="A15" s="16">
        <f t="shared" si="0"/>
        <v>12</v>
      </c>
      <c r="B15" s="17" t="s">
        <v>10</v>
      </c>
      <c r="C15" s="25" t="s">
        <v>51</v>
      </c>
      <c r="D15" s="16">
        <v>4518000681</v>
      </c>
      <c r="E15" s="16">
        <v>2018</v>
      </c>
      <c r="F15" s="16" t="s">
        <v>52</v>
      </c>
      <c r="G15" s="26">
        <v>43179</v>
      </c>
      <c r="H15" s="27" t="s">
        <v>131</v>
      </c>
    </row>
    <row r="16" spans="1:8" s="2" customFormat="1" ht="31.15" customHeight="1" x14ac:dyDescent="0.25">
      <c r="A16" s="16">
        <f t="shared" si="0"/>
        <v>13</v>
      </c>
      <c r="B16" s="17" t="s">
        <v>10</v>
      </c>
      <c r="C16" s="25" t="s">
        <v>53</v>
      </c>
      <c r="D16" s="16">
        <v>4518002425</v>
      </c>
      <c r="E16" s="16">
        <v>2018</v>
      </c>
      <c r="F16" s="16" t="s">
        <v>54</v>
      </c>
      <c r="G16" s="26">
        <v>43390</v>
      </c>
      <c r="H16" s="27" t="s">
        <v>131</v>
      </c>
    </row>
    <row r="17" spans="1:8" s="2" customFormat="1" ht="31.15" customHeight="1" x14ac:dyDescent="0.25">
      <c r="A17" s="16">
        <f t="shared" si="0"/>
        <v>14</v>
      </c>
      <c r="B17" s="17" t="s">
        <v>10</v>
      </c>
      <c r="C17" s="25" t="s">
        <v>126</v>
      </c>
      <c r="D17" s="16">
        <v>4518002424</v>
      </c>
      <c r="E17" s="16">
        <v>2018</v>
      </c>
      <c r="F17" s="16" t="s">
        <v>55</v>
      </c>
      <c r="G17" s="26">
        <v>43747</v>
      </c>
      <c r="H17" s="27" t="s">
        <v>131</v>
      </c>
    </row>
  </sheetData>
  <mergeCells count="1">
    <mergeCell ref="A1:G1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SERVICIOS</vt:lpstr>
      <vt:lpstr>MANTENIMIENTOS</vt:lpstr>
      <vt:lpstr>CAPÍTULO 5000</vt:lpstr>
      <vt:lpstr>MANTENIMIENTOS!Área_de_impresión</vt:lpstr>
      <vt:lpstr>SERVICIOS!Área_de_impresión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MARIANA GUTIERREZ RAMIREZ</cp:lastModifiedBy>
  <cp:lastPrinted>2019-05-02T23:40:17Z</cp:lastPrinted>
  <dcterms:created xsi:type="dcterms:W3CDTF">2019-04-26T17:34:19Z</dcterms:created>
  <dcterms:modified xsi:type="dcterms:W3CDTF">2019-10-17T18:14:38Z</dcterms:modified>
</cp:coreProperties>
</file>