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cjnmx.sharepoint.com/sites/SGTecnicaDGIF/Contrataciones/2023/Casas de la Cultura Jurídica/14.- Cubierta en patio Campeche/01.- Solicitud de Contratación/Anexo 04/00 Editables/"/>
    </mc:Choice>
  </mc:AlternateContent>
  <xr:revisionPtr revIDLastSave="1" documentId="8_{EA5D0B3A-4834-4872-A23F-16F7E38AEC42}" xr6:coauthVersionLast="47" xr6:coauthVersionMax="47" xr10:uidLastSave="{F2480743-57E8-43CE-9C6E-B732EB3E0B25}"/>
  <bookViews>
    <workbookView xWindow="-120" yWindow="-120" windowWidth="29040" windowHeight="15840" tabRatio="764" xr2:uid="{00000000-000D-0000-FFFF-FFFF00000000}"/>
  </bookViews>
  <sheets>
    <sheet name="Especif Partic PCPC" sheetId="12" r:id="rId1"/>
    <sheet name="GENERADOR CAT-P-RESM-13-001.23" sheetId="14" state="hidden" r:id="rId2"/>
    <sheet name=" ESP-P-RESM-13-001-23" sheetId="9" state="hidden" r:id="rId3"/>
  </sheets>
  <definedNames>
    <definedName name="A" localSheetId="2">' ESP-P-RESM-13-001-23'!$B$1:$C$80</definedName>
    <definedName name="A" localSheetId="0">'Especif Partic PCPC'!$1:$56</definedName>
    <definedName name="_xlnm.Print_Area" localSheetId="2">' ESP-P-RESM-13-001-23'!$B$1:$C$87</definedName>
    <definedName name="B" localSheetId="2">' ESP-P-RESM-13-001-23'!$1:$6</definedName>
    <definedName name="d" localSheetId="2">' ESP-P-RESM-13-001-23'!$B$1:$C$80</definedName>
    <definedName name="e" localSheetId="2">' ESP-P-RESM-13-001-23'!$1:$80</definedName>
    <definedName name="e" localSheetId="0">'Especif Partic PCPC'!$1:$56</definedName>
    <definedName name="G" localSheetId="2">' ESP-P-RESM-13-001-23'!$B$1:$C$80</definedName>
    <definedName name="H" localSheetId="2">' ESP-P-RESM-13-001-23'!$1:$80</definedName>
    <definedName name="Print_Area" localSheetId="2">' ESP-P-RESM-13-001-23'!$B$1:$C$80</definedName>
    <definedName name="Print_Area" localSheetId="0">'Especif Partic PCPC'!$A$1:$F$60</definedName>
    <definedName name="Print_Titles" localSheetId="2">' ESP-P-RESM-13-001-23'!$1:$80</definedName>
    <definedName name="Print_Titles" localSheetId="0">'Especif Partic PCPC'!$1:$56</definedName>
    <definedName name="_xlnm.Print_Titles" localSheetId="2">' ESP-P-RESM-13-001-23'!$1:$7</definedName>
    <definedName name="_xlnm.Print_Titles" localSheetId="0">'Especif Partic PCPC'!$1:$11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6" i="14" l="1"/>
  <c r="L74" i="14"/>
  <c r="L81" i="14"/>
  <c r="L79" i="14"/>
  <c r="L51" i="14"/>
  <c r="H11" i="14"/>
  <c r="L11" i="14" s="1"/>
  <c r="G11" i="14"/>
  <c r="L64" i="14" l="1"/>
  <c r="L59" i="14"/>
  <c r="L62" i="14"/>
  <c r="L117" i="14"/>
  <c r="L114" i="14"/>
  <c r="L120" i="14"/>
  <c r="L108" i="14"/>
  <c r="L109" i="14"/>
  <c r="L107" i="14"/>
  <c r="L102" i="14"/>
  <c r="H101" i="14"/>
  <c r="G101" i="14"/>
  <c r="I95" i="14"/>
  <c r="G95" i="14"/>
  <c r="L93" i="14"/>
  <c r="L91" i="14"/>
  <c r="L89" i="14"/>
  <c r="L85" i="14"/>
  <c r="H86" i="14"/>
  <c r="L86" i="14" s="1"/>
  <c r="J83" i="14"/>
  <c r="L83" i="14" s="1"/>
  <c r="L71" i="14"/>
  <c r="L57" i="14"/>
  <c r="L58" i="14"/>
  <c r="L56" i="14"/>
  <c r="L60" i="14" s="1"/>
  <c r="H50" i="14"/>
  <c r="G50" i="14"/>
  <c r="H45" i="14"/>
  <c r="G45" i="14"/>
  <c r="L30" i="14"/>
  <c r="L14" i="14"/>
  <c r="G9" i="14"/>
  <c r="H9" i="14"/>
  <c r="L38" i="14"/>
  <c r="L37" i="14"/>
  <c r="H36" i="14"/>
  <c r="G36" i="14"/>
  <c r="L34" i="14"/>
  <c r="L32" i="14"/>
  <c r="H25" i="14"/>
  <c r="G25" i="14"/>
  <c r="H19" i="14"/>
  <c r="G19" i="14"/>
  <c r="L7" i="14"/>
  <c r="H5" i="14"/>
  <c r="G5" i="14"/>
  <c r="L87" i="14" l="1"/>
  <c r="L95" i="14"/>
  <c r="L101" i="14"/>
  <c r="L103" i="14" s="1"/>
  <c r="L50" i="14"/>
  <c r="L52" i="14" s="1"/>
  <c r="L110" i="14"/>
  <c r="L45" i="14"/>
  <c r="L9" i="14"/>
  <c r="L25" i="14"/>
  <c r="L36" i="14"/>
  <c r="L5" i="14"/>
  <c r="L19" i="14"/>
  <c r="L39" i="14" l="1"/>
  <c r="B3" i="9"/>
</calcChain>
</file>

<file path=xl/sharedStrings.xml><?xml version="1.0" encoding="utf-8"?>
<sst xmlns="http://schemas.openxmlformats.org/spreadsheetml/2006/main" count="294" uniqueCount="188">
  <si>
    <t>CLAVE</t>
  </si>
  <si>
    <t>CONCEPTO</t>
  </si>
  <si>
    <t xml:space="preserve">E  S  P  E  C  I  F  I  C  A  C  I  O  N  E  S  </t>
  </si>
  <si>
    <t>FECHA:</t>
  </si>
  <si>
    <t>UNIDAD</t>
  </si>
  <si>
    <t>CANTIDAD</t>
  </si>
  <si>
    <t>C  O  N  C  E  P  T  O</t>
  </si>
  <si>
    <t>I</t>
  </si>
  <si>
    <t>PRELIMINARES</t>
  </si>
  <si>
    <t>PRE.01</t>
  </si>
  <si>
    <t>M2</t>
  </si>
  <si>
    <t>PRE.02</t>
  </si>
  <si>
    <t>PRE.03</t>
  </si>
  <si>
    <t>II</t>
  </si>
  <si>
    <t>ALBAÑILERIA</t>
  </si>
  <si>
    <t>ALB.01</t>
  </si>
  <si>
    <t>ALB.02</t>
  </si>
  <si>
    <t>ALB.03</t>
  </si>
  <si>
    <t>M</t>
  </si>
  <si>
    <t>PZA</t>
  </si>
  <si>
    <t>LIMPIEZA</t>
  </si>
  <si>
    <t>LIM.01</t>
  </si>
  <si>
    <t>III</t>
  </si>
  <si>
    <t>IV</t>
  </si>
  <si>
    <t>HERRERIA Y CANCELERIA</t>
  </si>
  <si>
    <t>KG</t>
  </si>
  <si>
    <t>ALB.04</t>
  </si>
  <si>
    <t>ALB.05</t>
  </si>
  <si>
    <t>HYC.01</t>
  </si>
  <si>
    <t>HYC.02</t>
  </si>
  <si>
    <t>OBSERVACIONES</t>
  </si>
  <si>
    <t>B)</t>
  </si>
  <si>
    <r>
      <rPr>
        <b/>
        <sz val="10"/>
        <rFont val="Arial"/>
        <family val="2"/>
      </rPr>
      <t>UBICACIÓN:</t>
    </r>
    <r>
      <rPr>
        <sz val="10"/>
        <rFont val="Arial"/>
        <family val="2"/>
      </rPr>
      <t xml:space="preserve"> Calle 57 Núm. 22 entre 14 y 12, Col. Centro, C.P. 24000, Campeche, Campeche.</t>
    </r>
  </si>
  <si>
    <t>CARACTERISTICAS:
• Capacidad máxima de carga: 200 kg.
• Número de paradas: 2
• Accesos en plataforma: 2
• Recorrido: 65 cm. aprox.
• MEDIDAS INTERIORES: base: 90 cm. x 135 cm; altura: 1 m.
• Motores, sistema electrónico y sistema mecánico de importación.
• Desplazamiento y soporte: se desplaza por 2 guías verticales de metal ancladas al suelo y a estructura de ptr.
• Número de paradas: 2
• Accesos en plataforma: 2
• Rampas automáticas de acceso a plataforma en lámina antiderrapante</t>
  </si>
  <si>
    <t>ESPECIFICACIONES DE ENERGÍA ELECTRICA:
• Energía eléctrica requerida para el motor: 220 VCA trifásica.
• Energía eléctrica del sistema de control: 110 V monofásica.
• Corriente nominal del motor: 6 A.</t>
  </si>
  <si>
    <t>MATERIALES Y ACABADOS
• Base de la plataforma con marco de PTR. Tabla de triplay de 19 mm recubierto con lámina de aluminio antiderrapante cal. 16.
• Barandales de tubo de acero inoxidable de 1 ¼” cal. 18
• Rampas automáticas de acceso a plataforma de lámina de aluminio antiderrapante cal. 12
• Cristales templados de 6 mm de espesor color humo.
• Cubiertas de lámina de fierro cal. 18 con acabado en pintura electrostática color blanco.</t>
  </si>
  <si>
    <t>Retiro temporal de plataforma y su recolocación posterior en el mismo sitio</t>
  </si>
  <si>
    <t xml:space="preserve">Trazo y nivelación de terreno </t>
  </si>
  <si>
    <t>Excavación  a cielo abierto</t>
  </si>
  <si>
    <t xml:space="preserve">Estabilizador de volumen (Fester Grout) </t>
  </si>
  <si>
    <t>Estructura metálica soldada, formada con perfiles laminados de acero estructural A-36</t>
  </si>
  <si>
    <t>C)</t>
  </si>
  <si>
    <t>A)</t>
  </si>
  <si>
    <t>D)</t>
  </si>
  <si>
    <t>M3</t>
  </si>
  <si>
    <t>TRAMO</t>
  </si>
  <si>
    <t>LARGO</t>
  </si>
  <si>
    <t>ANCHO</t>
  </si>
  <si>
    <t>ALTURA</t>
  </si>
  <si>
    <t>PZAS.</t>
  </si>
  <si>
    <t>Botaguas de lamina galvanizada cal. 18 con un desarrollo de 25cm aproximadamente con 2 dobleces, ver detalle. P.U.O.C.T.</t>
  </si>
  <si>
    <t>CIMENTACIÓN</t>
  </si>
  <si>
    <t>CIM.01</t>
  </si>
  <si>
    <t>CIM.02</t>
  </si>
  <si>
    <t>CIM.03</t>
  </si>
  <si>
    <t>CIM.04</t>
  </si>
  <si>
    <t>CIM.05</t>
  </si>
  <si>
    <t>CIM.06</t>
  </si>
  <si>
    <t>CIM.07</t>
  </si>
  <si>
    <t>ESTRUCTURA</t>
  </si>
  <si>
    <t>VI</t>
  </si>
  <si>
    <t>EST.02</t>
  </si>
  <si>
    <t>EST.01</t>
  </si>
  <si>
    <t>EST.03</t>
  </si>
  <si>
    <t xml:space="preserve">Plantilla de concreto simple F'c'=150kg/cm2 de 5cm </t>
  </si>
  <si>
    <t>Zapata corrida de 60x290x20cm de peralte</t>
  </si>
  <si>
    <t>Relleno y mejoramiento de terreno a base de tepetate o material inerte de la región (Saskab</t>
  </si>
  <si>
    <t>Zapata corrida</t>
  </si>
  <si>
    <t>Dados</t>
  </si>
  <si>
    <t>Excavación</t>
  </si>
  <si>
    <t xml:space="preserve">Retiro de malla plastica,  </t>
  </si>
  <si>
    <t>Limpieza final de la obra, la cual deberá dejar en condiciones óptimas de ser habitada cada área, se realizará con detergentes y limpiadores</t>
  </si>
  <si>
    <t>EJE 15 DE C-F</t>
  </si>
  <si>
    <t xml:space="preserve">Pintura vinílica en muros interiores a cualquier altura, </t>
  </si>
  <si>
    <t>EJE C DE 11-15</t>
  </si>
  <si>
    <t>EJE E DE 11-16</t>
  </si>
  <si>
    <t>EJE E DE 11-15</t>
  </si>
  <si>
    <t>Placa de desplante 30cmx30cm con 1/2" (13mm) de espesor de acero tipo A-36</t>
  </si>
  <si>
    <t>9.5KG/PZA</t>
  </si>
  <si>
    <t>E)</t>
  </si>
  <si>
    <t>F)</t>
  </si>
  <si>
    <t>G)</t>
  </si>
  <si>
    <t>H)</t>
  </si>
  <si>
    <r>
      <rPr>
        <b/>
        <sz val="10"/>
        <rFont val="Arial"/>
        <family val="2"/>
      </rPr>
      <t xml:space="preserve">Placas PL-01 de acero de 3/8" de espesor para asentar cristal templado de 10x10cm (12pzas) </t>
    </r>
    <r>
      <rPr>
        <sz val="10"/>
        <rFont val="Arial"/>
        <family val="2"/>
      </rPr>
      <t>de 0.80kg/pza, considerar barrenos y soldadura, asi como 2 tornillos con cabeza exagonal de 1/4"x2" por placa, con tuercas y arandelas plasticas asi como sellado con silicon blanco lechoso Marca Sika. Ver detalle en planos ARQ.03 y EST.01</t>
    </r>
  </si>
  <si>
    <t>Columna CM.1 perfil OC" de 6", Ced. 40 E=7.11MM   (W=28.26kg/m), F'y=3,515 kg./cm2, de 3.97m de altura.Ver detalle en planos ARQ.03 y EST.01</t>
  </si>
  <si>
    <t>Travesaño TS.1 de perfil OC" de 8", Ced.20  (33.32kg/m) E= 1/4", F'y=3,515 kg./cm2  y una longitud de 6.80m, Ver detalle en planos ARQ.03 y EST.01</t>
  </si>
  <si>
    <t>Mensulas M.01 (4pzas) de15cm extremo inferior y de 40cm extremo superior de peralte y una longitud de 4.06m con doble placa de acero de 3/8" de espesor (76.59 kg/m2), separación entre placas de 5cm (2"). Ver detalle en planos ARQ.03 y EST.01</t>
  </si>
  <si>
    <t>W=28.26kg/m</t>
  </si>
  <si>
    <t>W=76.59 kg/m2</t>
  </si>
  <si>
    <t>W=33.32kg/m</t>
  </si>
  <si>
    <t>Placas de Conexión entre mensula nueva y mensula existente (4pzas)a con placa base de acero de 3/8" de 10cm x 25cm y doble placa vertical de 20 x 28.7-30.9cm de altura (dos placas con corte en diagonal), fijación por medio de soldadura E-70xx. Ver detalle en planos ARQ.03 y EST.01</t>
  </si>
  <si>
    <t xml:space="preserve"> 20 x 28.7-30.9cm</t>
  </si>
  <si>
    <t>Cartabones CB-1 a base de placa de 15X30cm (4pzas) de 3/8" de espesor de forma triángular de acero con un barreno de 4cm de radio, para reforzar trabesaño principal  TS-1. Ver detalle en planos ARQ.03 y EST.01</t>
  </si>
  <si>
    <t>W=0.8 kg/PZA</t>
  </si>
  <si>
    <r>
      <t xml:space="preserve">Tubos de acero de 2.14m de longitud (120pzas) aproximadamente de E=1/2" ced. 40 (1.27kg/m) </t>
    </r>
    <r>
      <rPr>
        <sz val="10"/>
        <rFont val="Arial"/>
        <family val="2"/>
      </rPr>
      <t>@10cm entre placas de la mensulas M.01. Ver detalle en planos ARQ.03 y EST.01</t>
    </r>
  </si>
  <si>
    <t>W=1.27kg/m</t>
  </si>
  <si>
    <r>
      <t>Flashin a base de placa</t>
    </r>
    <r>
      <rPr>
        <sz val="10"/>
        <rFont val="Arial"/>
        <family val="2"/>
      </rPr>
      <t xml:space="preserve"> de E=3/8" de 14.5+22.7cm a todo lo largo de la cubierta para redireccionar agua de lluvia entre cubierta existente fija a tubo de descarga y cubierta nueva. Ver detalle en planos ARQ.03 y EST.01</t>
    </r>
  </si>
  <si>
    <t>LIM.02</t>
  </si>
  <si>
    <t>LIM.03</t>
  </si>
  <si>
    <t>Cubierta a base de cristal templado de 12mm</t>
  </si>
  <si>
    <t xml:space="preserve">Limpieza y desasolve de colector de agua pluvial hecho de tubo de acero de 8", </t>
  </si>
  <si>
    <t>Limpieza y sellado de junta en la cubierta existente de cristal templado y muro de mamposteri</t>
  </si>
  <si>
    <t xml:space="preserve">Pintura de esmalte linea Velmar marca comex en elementos metálicos de cubierta existente </t>
  </si>
  <si>
    <t>V</t>
  </si>
  <si>
    <t>Aplicación de liquido hidrofugante Sikagars 711ES Marca Sika</t>
  </si>
  <si>
    <t>PRE.04</t>
  </si>
  <si>
    <t xml:space="preserve">Demolición de piso </t>
  </si>
  <si>
    <t>Demolición de acabado a base de loseta de barro de 40x40cm de 2cm de espesor</t>
  </si>
  <si>
    <t>Piso de barro de 40x40 cm. (ajuste en piso) igual a existente</t>
  </si>
  <si>
    <t>Piso concreto de 10cm de espesor acabado deslavado igual a existente</t>
  </si>
  <si>
    <r>
      <rPr>
        <b/>
        <sz val="11"/>
        <rFont val="Arial"/>
        <family val="2"/>
      </rPr>
      <t>Demolición de piso</t>
    </r>
    <r>
      <rPr>
        <sz val="11"/>
        <rFont val="Arial"/>
        <family val="2"/>
      </rPr>
      <t>, con un espesor total promedio de 10cm a 12cm,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</si>
  <si>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rPr>
        <b/>
        <sz val="11"/>
        <rFont val="Arial"/>
        <family val="2"/>
      </rPr>
      <t xml:space="preserve">Retiro de malla plastica, </t>
    </r>
    <r>
      <rPr>
        <sz val="11"/>
        <rFont val="Arial"/>
        <family val="2"/>
      </rPr>
      <t xml:space="preserve"> trabajos a una altura de 5.50m s.n.p.t.</t>
    </r>
    <r>
      <rPr>
        <b/>
        <sz val="11"/>
        <rFont val="Arial"/>
        <family val="2"/>
      </rPr>
      <t>,</t>
    </r>
    <r>
      <rPr>
        <sz val="11"/>
        <rFont val="Arial"/>
        <family val="2"/>
      </rPr>
      <t xml:space="preserve"> sin recuperación, </t>
    </r>
    <r>
      <rPr>
        <b/>
        <sz val="11"/>
        <rFont val="Arial"/>
        <family val="2"/>
      </rPr>
      <t>Incluye:</t>
    </r>
    <r>
      <rPr>
        <sz val="11"/>
        <rFont val="Arial"/>
        <family val="2"/>
      </rPr>
      <t xml:space="preserve"> Mano de obra, uso y depreciación de equipo y herramienta, renta de andamios, retiro de elementos de fijación, resane con morteroa base de cemento gris polvo de sascab y aditivo Festebond, asi como aplicación de pintura color terracota marca comex, acarreos horizontales y/o verticales, retiro de material de desperdicio fuera de la obra hasta tiro libre autorizado, limpieza durante y al final de los trabajos,así como todo lo necesario para su correcta ejecución, precio unitario por unidad completamene terminada.</t>
    </r>
  </si>
  <si>
    <r>
      <rPr>
        <b/>
        <sz val="11"/>
        <rFont val="Arial"/>
        <family val="2"/>
      </rPr>
      <t xml:space="preserve">Demolición de acabado a base de loseta de barro de 40x40cm de 2cm </t>
    </r>
    <r>
      <rPr>
        <sz val="11"/>
        <rFont val="Arial"/>
        <family val="2"/>
      </rPr>
      <t>de espesor, con un espesor total promedio de 5cm, se debe considerar el retiro de mortero,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</si>
  <si>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t>Trazo y nivelación de terreno</t>
    </r>
    <r>
      <rPr>
        <sz val="11"/>
        <rFont val="Arial"/>
        <family val="2"/>
      </rPr>
      <t xml:space="preserve"> estableciendo ejes y referencias para deslinde y desplante de estructura, utilizando equipo topográfico electrónico, </t>
    </r>
    <r>
      <rPr>
        <b/>
        <sz val="11"/>
        <rFont val="Arial"/>
        <family val="2"/>
      </rPr>
      <t xml:space="preserve">Incluye: </t>
    </r>
    <r>
      <rPr>
        <sz val="11"/>
        <rFont val="Arial"/>
        <family val="2"/>
      </rPr>
      <t>materiales, herramientas, equipo topográfico, mano de obra, brigada de topografía y todo lo necesario para su correcta ejecución,  precio unitario por unidad completamene terminada.</t>
    </r>
  </si>
  <si>
    <r>
      <t xml:space="preserve">Excavación  a cielo abierto </t>
    </r>
    <r>
      <rPr>
        <sz val="11"/>
        <rFont val="Arial"/>
        <family val="2"/>
      </rPr>
      <t xml:space="preserve">en suelo rocoso para desplante de cimentación de estructura, se deberá considerar el volumén sin abundamiento y medido en banco para tramite de pago, en caso de existir firmes, cimentaciones abandonadas, o cimentaciones de muros actuales o material del estrato duro se deberá contemplar su demolición y su desalojo con el propósito de que no intervengan sobre el desplante de la nueva estructura, </t>
    </r>
    <r>
      <rPr>
        <b/>
        <sz val="11"/>
        <rFont val="Arial"/>
        <family val="2"/>
      </rPr>
      <t xml:space="preserve">incluye: </t>
    </r>
    <r>
      <rPr>
        <sz val="11"/>
        <rFont val="Arial"/>
        <family val="2"/>
      </rPr>
      <t>suministro y colocación de materiales, acarreos horizontales y/o verticales, acarreos dentro y fuera del lugar de los trabajos, desalojo de material excedente hasta tiro libre a lugar autorizado e indicado por la autoridad competente, afine de taludes, mano de obra, equipo y herramienta,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</si>
  <si>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Plantilla de concreto simple F'c'=150kg/cm2 de 5cm</t>
    </r>
    <r>
      <rPr>
        <sz val="11"/>
        <rFont val="Arial"/>
        <family val="2"/>
      </rPr>
      <t xml:space="preserve"> de espesor,</t>
    </r>
    <r>
      <rPr>
        <b/>
        <sz val="11"/>
        <rFont val="Arial"/>
        <family val="2"/>
      </rPr>
      <t xml:space="preserve"> </t>
    </r>
    <r>
      <rPr>
        <sz val="11"/>
        <rFont val="Arial"/>
        <family val="2"/>
      </rPr>
      <t>para desplante de estrcutura,</t>
    </r>
    <r>
      <rPr>
        <b/>
        <sz val="11"/>
        <rFont val="Arial"/>
        <family val="2"/>
      </rPr>
      <t xml:space="preserve"> incluye:</t>
    </r>
    <r>
      <rPr>
        <sz val="11"/>
        <rFont val="Arial"/>
        <family val="2"/>
      </rPr>
      <t xml:space="preserve"> suministro y colocación de materiales, agua para dar la humedad optima, tendido del material de relleno,compactación  trazo, y nivelación, acarreos horizontales y/o verticales, acarreos dentro y fuera del lugar de los trabajos, mano de obra, equipo y herramienta, maniobras,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</si>
  <si>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 xml:space="preserve">Zapata corrida de 60x290x20cm </t>
    </r>
    <r>
      <rPr>
        <sz val="11"/>
        <rFont val="Arial"/>
        <family val="2"/>
      </rPr>
      <t xml:space="preserve">de peralte, con concreto hecho en obra con revolvedora f’c=250 Kg/cm2 resistencia normal, Rev. 12cm, tamaño máximo del agregado de ¾”, con impermabilizante integral Fertergral en proporción establecida y consultada por el proveedor de dicho material (1.5kg por cada 50kg de cemento), con parrilla en lecho inferior de 2 Var #3 sentido largo y Var.#3@15cm en el sentido corto,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armado de la zapata,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</si>
  <si>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Relleno y mejoramiento de terreno a base de tepetate</t>
    </r>
    <r>
      <rPr>
        <sz val="11"/>
        <rFont val="Arial"/>
        <family val="2"/>
      </rPr>
      <t xml:space="preserve"> o material inerte de la región (Saskab), en capas no mayores de 20 cm con  herramienta mecánica bailarina hasta obtener el 90% de la prueba Proctor, de acuerdo a niveles marcados en proyecto,</t>
    </r>
    <r>
      <rPr>
        <b/>
        <sz val="11"/>
        <rFont val="Arial"/>
        <family val="2"/>
      </rPr>
      <t xml:space="preserve"> 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</si>
  <si>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 xml:space="preserve">Firme de concreto de 10cm de espesor acabado rustico </t>
    </r>
    <r>
      <rPr>
        <sz val="11"/>
        <rFont val="Arial"/>
        <family val="2"/>
      </rPr>
      <t xml:space="preserve">con un f'c=150kg/cm2, con malla electrosoldada 6-6,10-10 </t>
    </r>
    <r>
      <rPr>
        <b/>
        <sz val="11"/>
        <rFont val="Arial"/>
        <family val="2"/>
      </rPr>
      <t>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</si>
  <si>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Piso de barro de 30x30 cm</t>
    </r>
    <r>
      <rPr>
        <sz val="11"/>
        <rFont val="Arial"/>
        <family val="2"/>
      </rPr>
      <t xml:space="preserve">. (ajuste en piso) igual a existente, de 2 cm. de espesor, asentada con mortero cal-polvo de piedra de Saskab 1:2.5 más 1/8 de cemento blanco, junteado a 13mm con el mismo mortero, considerar aplicación de sellador Marca Poliform, </t>
    </r>
    <r>
      <rPr>
        <b/>
        <sz val="11"/>
        <rFont val="Arial"/>
        <family val="2"/>
      </rPr>
      <t>incluye:</t>
    </r>
    <r>
      <rPr>
        <sz val="11"/>
        <rFont val="Arial"/>
        <family val="2"/>
      </rPr>
      <t xml:space="preserve"> Suministro, colocación, mano de obra, materiales necesarios, cortes, desperdicios, uso y depreciación de equipo y herramienta, acarreos horizontales y/o verticales dentro y fuera de la obra, maniobras, retiro de material de desperdicio fuera de la obra hasta tiro libre autorizado, limpieza durante y al final de los trabajos así como todo lo necesario para su correcta ejecución,  precio unitario por unidad completamene terminada.</t>
    </r>
  </si>
  <si>
    <r>
      <rPr>
        <b/>
        <sz val="11"/>
        <rFont val="Arial"/>
        <family val="2"/>
      </rPr>
      <t>Pintura vinílica en muros interiores a cualquier altura</t>
    </r>
    <r>
      <rPr>
        <sz val="11"/>
        <rFont val="Arial"/>
        <family val="2"/>
      </rPr>
      <t>, Mca. Comex calidad Vinimex (en color igual a existente ), a dos manos como mínimo o hasta cubrir perfectamente la superficie,</t>
    </r>
    <r>
      <rPr>
        <b/>
        <sz val="11"/>
        <rFont val="Arial"/>
        <family val="2"/>
      </rPr>
      <t xml:space="preserve"> incluye:</t>
    </r>
    <r>
      <rPr>
        <sz val="11"/>
        <rFont val="Arial"/>
        <family val="2"/>
      </rPr>
      <t xml:space="preserve"> Suministro y aplicación, muestreo para elección de color (20x20cm), preparación de superficie, sellador 5x1. a dos manos como mínimo, considerar aplicación con rodillo y brocha en muros y boquillas, preparación de superficie, enmascarillado y protección del área con papel, cartón, plásticos  y marking tape (pisos, canceleria, tapas de contactos y apagadores,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</si>
  <si>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Pintura de esmalte linea Velmar marca comex en elementos metálicos de cubierta existente</t>
    </r>
    <r>
      <rPr>
        <sz val="11"/>
        <rFont val="Arial"/>
        <family val="2"/>
      </rPr>
      <t xml:space="preserve"> (en color blanco) 2 columnas de 6" de diámetro y 2.95m de altura, 4 mensulas en forma de "V" de doble placa cada una de 1.60 y 0.97m con un peralte de 30cm a rematar en 0.00m, un travesaño a base de tubo de 8" de diámetro (colector de agua pluvial) de 6.86m de longitud, 63 tubos (21x3pzas) de 1/2" de diámetro y una longitud de 2.14m entre mensulas, se deben considerar 4 cartabones triangulares, la aplicación será a dos manos como mínimo o hasta cubrir perfectamente la superficie,</t>
    </r>
    <r>
      <rPr>
        <b/>
        <sz val="11"/>
        <rFont val="Arial"/>
        <family val="2"/>
      </rPr>
      <t xml:space="preserve"> incluye:</t>
    </r>
    <r>
      <rPr>
        <sz val="11"/>
        <rFont val="Arial"/>
        <family val="2"/>
      </rPr>
      <t xml:space="preserve"> Suministro y aplicación, preparación de superficie, lijando de superficies con lija de agua, considerar aplicación con rodillo y brocha, preparación de superficie, enmascarillado y protección del área con papel, cartón, plásticos  y marking tape (pisos, canceleria, tapas de contactos y apagadores, cubierta de cristal,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</si>
  <si>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Aplicación de liquido hidrofugante Sikagars 711ES Marca Sika</t>
    </r>
    <r>
      <rPr>
        <sz val="11"/>
        <rFont val="Arial"/>
        <family val="2"/>
      </rPr>
      <t xml:space="preserve">, en superfice de loseta de barro, </t>
    </r>
    <r>
      <rPr>
        <b/>
        <sz val="11"/>
        <rFont val="Arial"/>
        <family val="2"/>
      </rPr>
      <t xml:space="preserve"> incluye: </t>
    </r>
    <r>
      <rPr>
        <sz val="11"/>
        <rFont val="Arial"/>
        <family val="2"/>
      </rPr>
      <t>Suministro y aplicación, preparación de superficie, lijando de superficies con lija de agua, considerar aplicación con rodillo y brocha, preparación de superficie, enmascarillado y protección del área,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</si>
  <si>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Placa de desplante 30cmx30cm con 1/2"</t>
    </r>
    <r>
      <rPr>
        <sz val="11"/>
        <rFont val="Arial"/>
        <family val="2"/>
      </rPr>
      <t xml:space="preserve"> (9.5KG/PZA) de espesor de</t>
    </r>
    <r>
      <rPr>
        <b/>
        <sz val="11"/>
        <rFont val="Arial"/>
        <family val="2"/>
      </rPr>
      <t xml:space="preserve"> acero tipo A-36</t>
    </r>
    <r>
      <rPr>
        <sz val="11"/>
        <rFont val="Arial"/>
        <family val="2"/>
      </rPr>
      <t xml:space="preserve">, para conexión de columna a dado de cimentación fijada con 4 anclas de 5/8" de diámetro fy=4200 Kg/cm2 de 80cm de desarrollo, con 15cm de puntas roscadas con tuercas, rondanas y arandelas  </t>
    </r>
    <r>
      <rPr>
        <b/>
        <sz val="11"/>
        <rFont val="Arial"/>
        <family val="2"/>
      </rPr>
      <t xml:space="preserve">Incluye: </t>
    </r>
    <r>
      <rPr>
        <sz val="11"/>
        <rFont val="Arial"/>
        <family val="2"/>
      </rPr>
      <t xml:space="preserve"> suministro y colocación, materiales necesarios, mano de obra, uso y depreciación de equipo y herramienta, plantilla de triplay de 19mm, trazo, nivelación,  acarreos dentro y fuera de la obra, soldadura E-70xx, corte, habilitado, presentación, esmerilado, soldado, limpieza con cepillo de alambre, aplicación de cromato de zinc y pintura esmalte Línea Velmar Marca Comex a dos manos como mínimo o hasta cubrir perfectamente la superficie; los barrenos para recibir las anclas, limpieza durante y al final de todos los trabajos, asi como todo lo necesario para su perfecto funcionamiento,  precio unitario por unidad completamene terminada.</t>
    </r>
  </si>
  <si>
    <r>
      <rPr>
        <b/>
        <sz val="11"/>
        <rFont val="Arial"/>
        <family val="2"/>
      </rPr>
      <t xml:space="preserve">Estabilizador de volumen NM 600 </t>
    </r>
    <r>
      <rPr>
        <sz val="11"/>
        <rFont val="Arial"/>
        <family val="2"/>
      </rPr>
      <t>Marca Fester (Grout, presentación en saco de 10kg) para asentar placas de cualquier medida y espesor de proyecto, se deberá preparar y aplicar según ficha técnica del proveedor,</t>
    </r>
    <r>
      <rPr>
        <b/>
        <sz val="11"/>
        <rFont val="Arial"/>
        <family val="2"/>
      </rPr>
      <t xml:space="preserve"> </t>
    </r>
    <r>
      <rPr>
        <sz val="11"/>
        <rFont val="Arial"/>
        <family val="2"/>
      </rPr>
      <t xml:space="preserve">excelente resistencia a la compresión f'c=625kg/cm2 a los 28 dias, </t>
    </r>
    <r>
      <rPr>
        <b/>
        <sz val="11"/>
        <rFont val="Arial"/>
        <family val="2"/>
      </rPr>
      <t>Incluye:</t>
    </r>
    <r>
      <rPr>
        <sz val="11"/>
        <rFont val="Arial"/>
        <family val="2"/>
      </rPr>
      <t xml:space="preserve">  suministro y colocación, materiales necesarios, mano de obra, uso y depreciación de equipo y herramienta,  nivelación,  acarreos dentro y fuera de la obra, presentación, limpieza durante y al final de todos los trabajos, asi como todo lo necesario para su perfecto funcionamiento,  precio unitario por unidad completamene terminada.</t>
    </r>
  </si>
  <si>
    <r>
      <t xml:space="preserve">Estructura para paso a cubierto, formada con perfiles laminados de acero estructural A-36, </t>
    </r>
    <r>
      <rPr>
        <sz val="11"/>
        <rFont val="Arial"/>
        <family val="2"/>
      </rPr>
      <t>de acuerdo a planos estructurales EST-01 y EST-02,</t>
    </r>
    <r>
      <rPr>
        <b/>
        <sz val="11"/>
        <rFont val="Arial"/>
        <family val="2"/>
      </rPr>
      <t xml:space="preserve"> Incluye:</t>
    </r>
    <r>
      <rPr>
        <sz val="11"/>
        <rFont val="Arial"/>
        <family val="2"/>
      </rPr>
      <t xml:space="preserve"> suministro y colocación de los perfiles, trazo, nivelación, acarreos dentro y fuera de la obra, maniobras, fabricación, transportación, izaje, descalibre, soldadura E-70xx Marca Infra,  trazo, corte, habilitado, presentación, armado, aplicación cromato de zinc y de pintura esmalte Línea Velmar Marca Comex en color blanco a dos manos como mínimo o hasta cubrir perfectamente la superficie,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</si>
  <si>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Columna CM.1</t>
    </r>
    <r>
      <rPr>
        <sz val="11"/>
        <rFont val="Arial"/>
        <family val="2"/>
      </rPr>
      <t xml:space="preserve"> perfil OC" de 6", Ced. 40 E=7.11MM   (W=28.26kg/m), F'y=3,515 kg./cm2, de 3.97m de altura.Ver detalle en planos ARQ.03 y EST.01</t>
    </r>
  </si>
  <si>
    <r>
      <rPr>
        <b/>
        <sz val="11"/>
        <rFont val="Arial"/>
        <family val="2"/>
      </rPr>
      <t>Travesaño TS.1</t>
    </r>
    <r>
      <rPr>
        <sz val="11"/>
        <rFont val="Arial"/>
        <family val="2"/>
      </rPr>
      <t xml:space="preserve"> de perfil OC" de 8", Ced.20  (33.32kg/m) E= 1/4", F'y=3,515 kg./cm2  y una longitud de 6.80m, Ver detalle en planos ARQ.03 y EST.01</t>
    </r>
  </si>
  <si>
    <r>
      <rPr>
        <b/>
        <sz val="11"/>
        <rFont val="Arial"/>
        <family val="2"/>
      </rPr>
      <t xml:space="preserve">Mensulas M.01 (4pzas) </t>
    </r>
    <r>
      <rPr>
        <sz val="11"/>
        <rFont val="Arial"/>
        <family val="2"/>
      </rPr>
      <t>de15cm extremo inferior y de 40cm extremo superior de peralte y una longitud de 4.06m con doble placa de acero de 3/8" de espesor (W=76.59 kg/m2), separación entre placas de 5cm (2"). Ver detalle en planos ARQ.03 y EST.01</t>
    </r>
  </si>
  <si>
    <r>
      <rPr>
        <b/>
        <sz val="11"/>
        <rFont val="Arial"/>
        <family val="2"/>
      </rPr>
      <t>Placas de Conexión entre mensula nueva y mensula existente</t>
    </r>
    <r>
      <rPr>
        <sz val="11"/>
        <rFont val="Arial"/>
        <family val="2"/>
      </rPr>
      <t xml:space="preserve"> </t>
    </r>
    <r>
      <rPr>
        <b/>
        <sz val="11"/>
        <rFont val="Arial"/>
        <family val="2"/>
      </rPr>
      <t>(4pzas)</t>
    </r>
    <r>
      <rPr>
        <sz val="11"/>
        <rFont val="Arial"/>
        <family val="2"/>
      </rPr>
      <t>a con placa base de acero de 3/8" de 10cm x 25cm y doble placa vertical de 20 x 28.7-30.9cm de altura (dos placas con corte en diagonal), fijación por medio de soldadura E-70xx. Ver detalle en planos ARQ.03 y EST.01</t>
    </r>
  </si>
  <si>
    <r>
      <rPr>
        <b/>
        <sz val="11"/>
        <rFont val="Arial"/>
        <family val="2"/>
      </rPr>
      <t xml:space="preserve">Cartabones CB-1 a base de placa de 15X30cm (4pzas) de 3/8" </t>
    </r>
    <r>
      <rPr>
        <sz val="11"/>
        <rFont val="Arial"/>
        <family val="2"/>
      </rPr>
      <t>de espesor de forma triángular de acero con un barreno de 4cm de radio</t>
    </r>
    <r>
      <rPr>
        <b/>
        <sz val="11"/>
        <rFont val="Arial"/>
        <family val="2"/>
      </rPr>
      <t xml:space="preserve">, </t>
    </r>
    <r>
      <rPr>
        <sz val="11"/>
        <rFont val="Arial"/>
        <family val="2"/>
      </rPr>
      <t>para reforzar trabesaño principal  TS-1. Ver detalle en planos ARQ.03 y EST.01</t>
    </r>
  </si>
  <si>
    <r>
      <rPr>
        <b/>
        <sz val="11"/>
        <rFont val="Arial"/>
        <family val="2"/>
      </rPr>
      <t xml:space="preserve">Placas PL-01 de acero de 3/8" de espesor para asentar cristal templado de 10x10cm (12pzas) </t>
    </r>
    <r>
      <rPr>
        <sz val="11"/>
        <rFont val="Arial"/>
        <family val="2"/>
      </rPr>
      <t>de 0.80kg/pza, considerar barrenos y soldadura, asi como 2 tornillos con cabeza exagonal de 1/4"x2" por placa, con tuercas y arandelas plasticas asi como sellado con silicon blanco lechoso Marca Sika. Ver detalle en planos ARQ.03 y EST.01</t>
    </r>
  </si>
  <si>
    <r>
      <rPr>
        <b/>
        <sz val="11"/>
        <rFont val="Arial"/>
        <family val="2"/>
      </rPr>
      <t xml:space="preserve">Tubos de acero de 2.14m de longitud (120pzas) aproximadamente de E=1/2" ced. 40 (1.27kg/m) </t>
    </r>
    <r>
      <rPr>
        <sz val="11"/>
        <rFont val="Arial"/>
        <family val="2"/>
      </rPr>
      <t>@10cm entre placas de la mensulas M.01. Ver detalle en planos ARQ.03 y EST.01</t>
    </r>
  </si>
  <si>
    <r>
      <rPr>
        <b/>
        <sz val="11"/>
        <rFont val="Arial"/>
        <family val="2"/>
      </rPr>
      <t>Flashin a base de placa</t>
    </r>
    <r>
      <rPr>
        <sz val="11"/>
        <rFont val="Arial"/>
        <family val="2"/>
      </rPr>
      <t xml:space="preserve"> de E=3/8" de 14.5+22.7cm a todo lo largo de la cubierta para redireccionar agua de lluvia entre cubierta existente fija a tubo de descarga y cubierta nueva. Ver detalle en planos ARQ.03 y EST.01</t>
    </r>
  </si>
  <si>
    <r>
      <rPr>
        <b/>
        <sz val="11"/>
        <rFont val="Arial"/>
        <family val="2"/>
      </rPr>
      <t>Botaguas a base de doble ángulo de 2"x1/4" y placa de neopreno de 1/2"</t>
    </r>
    <r>
      <rPr>
        <sz val="11"/>
        <rFont val="Arial"/>
        <family val="2"/>
      </rPr>
      <t xml:space="preserve"> fijación por medio de taquetes de expansión arpon marca Fecher de 3/8"x3 3/4" glavanizado tipo Hilti @ 70cm asi como sellado con silicon blanco lechos entre cubierta de cristal templado y muro, </t>
    </r>
    <r>
      <rPr>
        <b/>
        <sz val="11"/>
        <rFont val="Arial"/>
        <family val="2"/>
      </rPr>
      <t xml:space="preserve">Incluye: </t>
    </r>
    <r>
      <rPr>
        <sz val="11"/>
        <rFont val="Arial"/>
        <family val="2"/>
      </rPr>
      <t>suministro y colocación, materiales necesarios, mano de obra calificada, uso y depreciación de equipo y herramienta, transportación, izaje, trazo, cortes, toma de medidas en la obra, presentación, maniobras, hizaje, renta de andamios, limpieza durante y al final de los trabajos, retiro de material de desperdicio fuera de la obra hasta tiro libre autorizado, así como todo lo necesario para su correcta ejecución,  precio unitario por unidad completamene terminada.Ver plano ARQ-03 y EST-01</t>
    </r>
  </si>
  <si>
    <r>
      <t>Limpieza y desasolve de colector de agua pluvial</t>
    </r>
    <r>
      <rPr>
        <sz val="11"/>
        <rFont val="Arial"/>
        <family val="2"/>
      </rPr>
      <t xml:space="preserve"> hecho de tubo de acero de 8", trabajos a una altura de 3.25m s.n.p.t.,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</si>
  <si>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Limpieza y sellado de cubierta de cristal templado existente y junta perimetral</t>
    </r>
    <r>
      <rPr>
        <sz val="11"/>
        <rFont val="Arial"/>
        <family val="2"/>
      </rPr>
      <t xml:space="preserve">, se debe considerar el retiro de sellador (10.00m aprox.) suelto o falto de sujeción y la restitución con silicon blanco lechoso de la Marca Sika, la limpieza del cristal templado tanto en la superficie inferior como superior, con agua y vinagre de blanco, asi como detergente liquido hasta dejar limpia toda la superficie,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</si>
  <si>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 xml:space="preserve">Limpieza final de la obra, </t>
    </r>
    <r>
      <rPr>
        <sz val="11"/>
        <rFont val="Arial"/>
        <family val="2"/>
      </rPr>
      <t xml:space="preserve">la cual deberá dejar en condiciones óptimas de ser habitada el área, se realizará con detergentes y limpiadores, se incluyen los pisos, puertas, ventanas, vidrios, muebles y todo aquél elemento que lo requiera (no deberá quedar rastro de materiales y/o desechos) a satisfacción de la supervisión interna de la SCJN, asi como todo lo necesario para su perfecta ejecución,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</si>
  <si>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rPr>
        <b/>
        <sz val="11"/>
        <rFont val="Arial"/>
        <family val="2"/>
      </rPr>
      <t>Retiro temporal de plataforma y su recolocación posterior en el mismo sitio</t>
    </r>
    <r>
      <rPr>
        <sz val="11"/>
        <rFont val="Arial"/>
        <family val="2"/>
      </rPr>
      <t>, reinstalación y puesta en marcha de Plataforma Vertical para personas con discapacidad de la empresa Diseño Movil, considerar el retiro de la botonera tambien,</t>
    </r>
    <r>
      <rPr>
        <b/>
        <sz val="11"/>
        <rFont val="Arial"/>
        <family val="2"/>
      </rPr>
      <t xml:space="preserve"> incluye:</t>
    </r>
    <r>
      <rPr>
        <sz val="11"/>
        <rFont val="Arial"/>
        <family val="2"/>
      </rPr>
      <t xml:space="preserve"> mano de obra, uso y depreciación de herramienta, equipo, acarreos dentro y fuera de la obra, resguardo dentro de la obra en un lugar seguro y protejito de lluvia y/o polvo durante todo el proceso de obra, retiro a tiro libre autorizado de material producto del desperdicio, limpieza durante y al final de la obra y todo lo necesario para su correcta ejecución, precio unitario por unidad completamene terminada.</t>
    </r>
  </si>
  <si>
    <t>PRE.05</t>
  </si>
  <si>
    <r>
      <rPr>
        <b/>
        <sz val="11"/>
        <rFont val="Arial"/>
        <family val="2"/>
      </rPr>
      <t>Reparación de nariz de escalón</t>
    </r>
    <r>
      <rPr>
        <sz val="11"/>
        <rFont val="Arial"/>
        <family val="2"/>
      </rPr>
      <t xml:space="preserve"> de 10cm de espesor y 5cm de saliente aproximadamente, igual a existente, a base de concreto deslavado con un f'c=2'00kg./cm2, reforzando con alambron y alambre recocido,</t>
    </r>
    <r>
      <rPr>
        <b/>
        <sz val="11"/>
        <rFont val="Arial"/>
        <family val="2"/>
      </rPr>
      <t xml:space="preserve"> incluye:</t>
    </r>
    <r>
      <rPr>
        <sz val="11"/>
        <rFont val="Arial"/>
        <family val="2"/>
      </rPr>
      <t xml:space="preserve"> mano de obra, uso y depreciación de herramienta y equipo, colocar alambron de refuerzo, cimbra y descimbra, aditivo Fester bond Marca Fester, acarreos dentro y fuera de la obra, retiro a tiro libre autorizado de material de desperdicio, limpieza durante y al final de la obra y todo lo necesario para su correcta ejecución, precio unitario por unidad completamene terminada.</t>
    </r>
  </si>
  <si>
    <t>Reparación de nariz de escalón de 10cm de espesor y 5cm de saliente aproximadamente</t>
  </si>
  <si>
    <t>ALB.06</t>
  </si>
  <si>
    <t>Dado de concreto de 40x40x60cm altura</t>
  </si>
  <si>
    <r>
      <rPr>
        <b/>
        <sz val="11"/>
        <rFont val="Arial"/>
        <family val="2"/>
      </rPr>
      <t>Contratrabe de</t>
    </r>
    <r>
      <rPr>
        <sz val="11"/>
        <rFont val="Arial"/>
        <family val="2"/>
      </rPr>
      <t xml:space="preserve"> </t>
    </r>
    <r>
      <rPr>
        <b/>
        <sz val="11"/>
        <rFont val="Arial"/>
        <family val="2"/>
      </rPr>
      <t>20x60cm</t>
    </r>
    <r>
      <rPr>
        <sz val="11"/>
        <rFont val="Arial"/>
        <family val="2"/>
      </rPr>
      <t xml:space="preserve"> altura, armado con 2 Var del #4 + 1Var.#3 en el lecho inferior más 2 Var del #4 + 1Var.#3 en el lecho superior, estribos del #3@20cm,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</si>
  <si>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Dado de concreto</t>
    </r>
    <r>
      <rPr>
        <sz val="11"/>
        <rFont val="Arial"/>
        <family val="2"/>
      </rPr>
      <t xml:space="preserve"> </t>
    </r>
    <r>
      <rPr>
        <b/>
        <sz val="11"/>
        <rFont val="Arial"/>
        <family val="2"/>
      </rPr>
      <t>de 40x40x60cm</t>
    </r>
    <r>
      <rPr>
        <sz val="11"/>
        <rFont val="Arial"/>
        <family val="2"/>
      </rPr>
      <t xml:space="preserve"> altura, armado con 8 varillas del #4 y 2 estribos del #3@15,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</si>
  <si>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t>Contratrabe de 20x60cm</t>
  </si>
  <si>
    <r>
      <rPr>
        <b/>
        <sz val="11"/>
        <rFont val="Arial"/>
        <family val="2"/>
      </rPr>
      <t xml:space="preserve">Cubierta a base de cristal templado de 12mm </t>
    </r>
    <r>
      <rPr>
        <sz val="11"/>
        <rFont val="Arial"/>
        <family val="2"/>
      </rPr>
      <t xml:space="preserve">de espesor medida nominal (dividido en 6 cristales de acuerdo a diseño) , acabado esmerilado una cara (inferior), con barrenos de 5/16" para fijación a estructura de cubierta, </t>
    </r>
    <r>
      <rPr>
        <b/>
        <sz val="11"/>
        <rFont val="Arial"/>
        <family val="2"/>
      </rPr>
      <t xml:space="preserve"> Incluye:</t>
    </r>
    <r>
      <rPr>
        <sz val="11"/>
        <rFont val="Arial"/>
        <family val="2"/>
      </rPr>
      <t xml:space="preserve"> suministro y colocación, materiales necesarios, mano de obra calificada, uso y depreciación de equipo y herramienta, elaboración de planos de fabricación con las perforaciones para su fijación, herrajes de fijación de acero inoxidable, transportación, izaje, trazo, cortes, toma de medidas en la obra antes de su fabricación, presentación, maniobras, hizaje, renta de andamios, limpieza durante y al final de los trabajos, retiro de material de desperdicio fuera de la obra hasta tiro libre autorizado, así como todo lo necesario para su correcta ejecución,  precio unitario por unidad completamene terminada.</t>
    </r>
  </si>
  <si>
    <t xml:space="preserve">Dirección General de Infraestructura Física
Subdirección General Técnica
Dirección de Elaboración y Coodinación de Proyectos
</t>
  </si>
  <si>
    <t xml:space="preserve">Dirección General de Infraestructura Física
Subdirección General Técnica
Dirección de Elaboración y Coordinación de Proyectos
</t>
  </si>
  <si>
    <t>Columna CM.1 perfil OC" de 6", Ced. 40 E=7.11 mm   (W=28.26 kg/m), F'y=3,515 kg/cm2, de 3.97 m de altura.Ver detalle en planos ARQ.03 y EST.01</t>
  </si>
  <si>
    <t>Travesaño TS.1 de perfil OC" de 8", Ced.20  (33.32 kg/m) E= 1/4", f'y=3,515 kg./cm2  y una longitud de 6.80 m, Ver detalle en planos ARQ.03 y EST.01</t>
  </si>
  <si>
    <t>Cartabones CB-1 a base de placa de 15X30 cm (4pzas) de 3/8" de espesor de forma triángular de acero con un barreno de 4 cm de radio, para reforzar trabesaño principal  TS-1. Ver detalle en planos ARQ.03 y EST.01</t>
  </si>
  <si>
    <t>Demolición de piso, con un espesor total promedio de 10 cm a 12 cm.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por unidad de obra completamente terminada.</t>
  </si>
  <si>
    <t>Demolición de acabado a base de loseta de barro de 40x40 cm de 2 cm de espesor, con un espesor total promedio de 5 cm, se debe considerar el retiro de mortero.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por unidad de obra completamente terminada.</t>
  </si>
  <si>
    <t>Excavación  a cielo abierto en suelo rocoso para desplante de cimentación de estructura, se deberá considerar el volumén sin abundamiento y medido en banco para tramite de pago, en caso de existir firmes, cimentaciones abandonadas, o cimentaciones de muros actuales o material del estrato duro se deberá contemplar su demolición y su desalojo con el propósito de que no intervengan sobre el desplante de la nueva estructura. Incluye: suministro y colocación de materiales, acarreos horizontales y/o verticales, acarreos dentro y fuera del lugar de los trabajos, desalojo de material excedente hasta tiro libre a lugar autorizado e indicado por la autoridad competente, afine de taludes, mano de obra, equipo y herramienta, maniobras, limpieza durante y al final de los trabajos, retiro de material de desperdicio fuera de la obra hasta tiro libre autorizado, así como todo lo necesario para su correcta ejecución. Precio por unidad de obra completamente terminada.</t>
  </si>
  <si>
    <t>Plantilla de concreto simple f'c=150 kg/cm2 de 5 cm de espesor, para desplante de estrcutura. Incluye: suministro y colocación de materiales, agua para dar la humedad optima, tendido del material de relleno, compactación  trazo, y nivelación, acarreos horizontales y/o verticales, acarreos dentro y fuera del lugar de los trabajos, mano de obra, equipo y herramienta, maniobras, limpieza durante y al final de la obra,  retiro de material de desperdicio fuera de la obra hasta tiro libre autorizado, así como todo lo necesario para su perfecta ejecución. Precio por unidad de obra completamente terminada.</t>
  </si>
  <si>
    <t>Piso concreto de 10 a 15 cm de espesor acabado deslavado igual a existente con un f'c=150 kg/cm2, hecho a base de grano de  marmol (gravilla de la región) y cemento blanco. Incluye: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por unidad de obra completamente terminada.</t>
  </si>
  <si>
    <t>Piso de barro de 40x40 cm. (ajuste en piso) igual a existente, de 2 cm de espesor, asentada con mortero cal-polvo de piedra de Saskab 1:2.5 más 1/8 de cemento blanco, junteado a 13 mm con el mismo mortero. Incluye: suministro, colocación, mano de obra, materiales necesarios, cortes, desperdicios, uso y depreciación de equipo y herramienta, acarreos horizontales y/o verticales dentro y fuera de la obra, maniobras, retiro de material de desperdicio fuera de la obra hasta tiro libre autorizado, limpieza durante y al final de los trabajos así como todo lo necesario para su correcta ejecución. Precio por unidad de obra completamente terminada.</t>
  </si>
  <si>
    <t>Flashin a base de placa de espesor = 3/8" de 14.5+22.7 cm a todo lo largo de la cubierta para redireccionar agua de lluvia entre cubierta existente fija a tubo de descarga y cubierta nueva. Ver detalle en planos ARQ.03 y EST.01</t>
  </si>
  <si>
    <t>Ménsulas M.01 (4 pzas) de15 cm extremo inferior y de 40 cm extremo superior de peralte y una longitud de 4.06 m con doble placa de acero de 3/8" de espesor (W=76.59 kg/m2), separación entre placas de 5 cm (2"). Ver detalle en planos ARQ.03 y EST.01</t>
  </si>
  <si>
    <t>Limpieza y desasolve de colector de agua pluvial hecho de tubo de acero de 8", trabajos a una altura de 3.25 m sobre nivel de piso terminado. Incluye: materiales necesarios, mano de obra, uso y depreciación de equipo y herramienta, retiro de material de desperdicio fuera de la obra hasta tiro libre autorizado, así como todo lo necesario para su correcta ejecución. Precio por unidad de obra completamente terminada.</t>
  </si>
  <si>
    <t>Clave</t>
  </si>
  <si>
    <t>Concepto</t>
  </si>
  <si>
    <t>Retiro temporal de plataforma y su recolocación posterior en el mismo sitio, reinstalación y puesta en marcha de Plataforma Vertical para personas con discapacidad de la empresa Diseño Movil (plataforma existente en sitio, se volverá a colocar la misma), considerar el retiro de la botonera  Incluye: mano de obra, uso y depreciación de herramienta, equipo, acarreos dentro y fuera de la obra, resguardo dentro de la obra en un lugar seguro y protegido de lluvia y/o polvo durante todo el proceso de obra, retiro a tiro libre autorizado de material producto del desperdicio, limpieza durante y al final de la obra y todo lo necesario para su correcta ejecución. Precio por unidad de obra completamente terminada.</t>
  </si>
  <si>
    <t>Retiro de malla plastica,  trabajos a una altura de 5.50 m sobre nivel piso terminado, sin recuperación. Incluye: mano de obra, uso y depreciación de equipo y herramienta, renta de andamios, retiro de elementos de fijación, resane con mortero a base de cemento gris polvo de sascab y aditivo formulado a base de resinas 100% acrílicas, resistente a la humedad, tensión, abrasión e impacto, adherente para unir mortero nuevo a concreto viejo; asi como aplicación de pintura color terracota tipo vinil-acrílica para interiores y exteriores, satinada base agua, acarreos horizontales y/o verticales, retiro de material de desperdicio fuera de la obra hasta tiro libre autorizado, limpieza durante y al final de los trabajos,así como todo lo necesario para su correcta ejecución. Precio por unidad de obra completamente terminada.</t>
  </si>
  <si>
    <t>Reparación de nariz de escalón de 10 cm de espesor y 5 cm de saliente aproximadamente, igual a existente, a base de concreto deslavado con un f'c=200 kg/cm2, reforzando con alambron y alambre recocido. Incluye: mano de obra, uso y depreciación de herramienta y equipo, colocar alambron de refuerzo, cimbra y descimbra, aditivo formulado a base de resinas 100% acrílicas, resistente a la humedad, tensión, abrasión e impacto, adherente para unir mortero nuevo a concreto viejo; acarreos dentro y fuera de la obra, retiro a tiro libre autorizado de material de desperdicio, limpieza durante y al final de la obra y todo lo necesario para su correcta ejecución. Precio por unidad de obra completamente terminada.</t>
  </si>
  <si>
    <t>Trazo y nivelación de terreno estableciendo ejes y referencias para deslinde y desplante de estructura, utilizando equipo topográfico electrónico. Incluye: materiales, herramientas, equipo topográfico, mano de obra, brigada de topografía y todo lo necesario para su correcta ejecución. Precio por unidad de obra completamente terminada.</t>
  </si>
  <si>
    <t>Dado de concreto de 40x40x60 cm altura, armado con 8 varillas del #4 y 2 estribos del #3@15 cm, concreto f'c=250 kg/cm2  resistencia normal, Revenimiento de 12 cm, tamaño máximo del agregado de ¾”, con impermabilizante integral a base de aditivo en polvo fino, para reducir la permeabilidad en concretos y morteros, sin disminuir la resistencia a la compresión; en proporción establecida y consultada por el proveedor de dicho material. Incluye: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por unidad de obra completamente terminada.</t>
  </si>
  <si>
    <t>Contratrabe de 20x60 cm altura, armado con 2 varillas del #4 + 1 varilla #3 en el lecho inferior, más 2 varillas del #4 + 1varilla #3 en el lecho superior, estribos del #3 @20 cm, concreto f'c=250 kg/cm2 resistencia normal, Revenimiento de 12 cm, tamaño máximo del agregado de ¾”, con impermabilizante a base de aditivo en polvo fino, para reducir la permeabilidad en concretos y morteros, sin disminuir la resistencia a la compresión; en proporción establecida y consultada por el proveedor de dicho material. Incluye: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por unidad de obra completamente terminada.</t>
  </si>
  <si>
    <t>Pintura tipo vinil-acrílica para interiores y exteriores, satinada base agua, en muros interiores a cualquier altura, (en color igual a existente), a dos manos como mínimo o hasta cubrir perfectamente la superficie. Incluye: suministro y aplicación, muestreo para elección de color (20x20 cm), preparación de superficie, sellador 5 x 1 a dos manos como mínimo, considerar aplicación con rodillo y brocha en muros y boquillas, preparación de superficie, enmascarillado y protección del área con papel, cartón, plásticos  y marking tape (pisos, canceleria, tapas de contactos y apagadores, carpintería y/o herreria), renta de andamios, limpieza durante y al final de la obra,  retiro de material de desperdicio fuera de la obra hasta tiro libre autorizado, así como todo lo necesario para su perfecta ejecución. Precio por unidad de obra completamente terminada.</t>
  </si>
  <si>
    <t>Pintura de esmalte alquidálico anticorrosivo, libre de plomo en elementos metálicos de cubierta existente (en color blanco) 2 columnas de 6" de diámetro y 2.95 m de altura, 4 mensulas en forma de "V" de doble placa cada una de 1.60 y 0.97 m con un peralte de 30 cm a rematar en 0.00 m, un travesaño a base de tubo de 8" de diámetro (colector de agua pluvial) de 6.86 m de longitud, 63 tubos (21x3 pzas) de 1/2" de diámetro y una longitud de 2.14 m entre mensulas, se deben considerar 4 cartabones triangulares, la aplicación será a dos manos como mínimo o hasta cubrir perfectamente la superficie. Incluye: suministro y aplicación, preparación de superficie, lijando de superficies con lija de agua, considerar aplicación con rodillo y brocha, preparación de superficie, enmascarillado y protección del área con papel, cartón, plásticos  y marking tape (pisos, canceleria, tapas de contactos y apagadores, cubierta de cristal, carpintería y/o herreria), renta de andamios, limpieza durante y al final de la obra,  retiro de material de desperdicio fuera de la obra hasta tiro libre autorizado, así como todo lo necesario para su perfecta ejecución. Precio por unidad de obra completamente terminada.</t>
  </si>
  <si>
    <t>Aplicación de impregnante hidrófugo con autoprotección de la superficie a aplicar a base de producto líquido, monocomponente, base silano-siloxano; en superfice de loseta de barro. Incluye: suministro y aplicación, preparación de superficie, lijando de superficies con lija de agua, considerar aplicación con rodillo y brocha, prepara ción de superficie, enmascarillado y protección del área, limpieza durante y al final de la obra,  retiro de material de desperdicio fuera de la obra hasta tiro libre autorizado, así como todo lo necesario para su perfecta ejecución. Precio por unidad de obra completamente terminada.</t>
  </si>
  <si>
    <t>Placa de desplante 30x30 cm con 1/2" (9.5 kg/pza) de espesor de acero tipo A-36, para conexión de columna a dado de cimentación fijada con 4 anclas de 5/8" de diámetro fy=4200 kg/cm2 de 80cm de desarrollo, con 15 cm de puntas roscadas con tuercas, rondanas y arandelas.  Incluye:  suministro y colocación, materiales necesarios, mano de obra, uso y depreciación de equipo y herramienta, plantilla de triplay de 19 mm, trazo, nivelación,  acarreos dentro y fuera de la obra, soldadura E-70xx, corte, habilitado, presentación, esmerilado, soldado, limpieza con cepillo de alambre, aplicación de cromato de zinc y pintura de esmalte alquidálico anticorrosivo, libre de plomo a dos manos como mínimo o hasta cubrir perfectamente la superficie; los barrenos para recibir las anclas, limpieza durante y al final de todos los trabajos, asi como todo lo necesario para su perfecto funcionamiento. Precio por unidad de obra completamente terminada.</t>
  </si>
  <si>
    <t>Estabilizador de volumen no métálico a base de mortero sin contracción, producto químico en polvo a base de cemento Pórtland, agregados minerales y aditivos; fliudes y alta resistencia a la compresión (625 Kg./cm² a 28 días); para asentar placas de cualquier medida y espesor de proyecto, se deberá preparar y aplicar según ficha técnica del proveedor, resistencia a la compresión f'c=625 kg/cm2 a los 28 días. Incluye:  suministro y colocación, materiales necesarios, mano de obra, uso y depreciación de equipo y herramienta,  nivelación,  acarreos dentro y fuera de la obra, presentación, limpieza durante y al final de todos los trabajos, asi como todo lo necesario para su perfecto funcionamiento. Precio por unidad de obra completamente terminada.</t>
  </si>
  <si>
    <t>Estructura para paso a cubierto, formada con perfiles laminados de acero estructural A-36, de acuerdo a planos estructurales EST-01 y EST-02. Incluye: suministro y colocación de los perfiles, trazo, nivelación, acarreos dentro y fuera de la obra, maniobras, fabricación, transportación, izaje, descalibre, soldadura E-70xx electrodo de bajo hidrógeno, trazo, corte, habilitado, presentación, armado, aplicación cromato de zinc y de pintura de esmalte alquidálico anticorrosivo, libre de plomo en color blanco a dos manos como mínimo o hasta cubrir perfectamente la superficie, maniobras, limpieza durante y al final de los trabajos, retiro de material de desperdicio fuera de la obra hasta tiro libre autorizado, así como todo lo necesario para su correcta ejecución. Precio por unidad de obra completamente terminada.</t>
  </si>
  <si>
    <t>Placas PL-01 de acero de 3/8" de espesor para asentar cristal templado de 10x10 cm (12 pzas) de 0.80 kg/pza, considerar barrenos y soldadura, asi como 2 tornillos con cabeza hexagonal de 1/4"x2" por placa, con tuercas y arandelas plasticas asi como sellado con sellador elástico de alto desempeño, con base en poliuretano, densidad de 1.45 kg/l (95 lbs/ft3) (ISO 1183-1), cura con la humedad del ambiente, color blanco. Ver detalle en planos ARQ.03 y EST.01</t>
  </si>
  <si>
    <t>Botaguas a base de doble ángulo de 2"x1/4" y placa de neopreno de 1/2" fijación por medio de taquetes de expansión arpón de 3/8"x3 3/4" glavanizado a cada 70 cm asi como sellado con silicón blanco, entre cubierta de cristal templado y muro. Incluye: suministro y colocación, materiales necesarios, mano de obra calificada, uso y depreciación de equipo y herramienta, transportación, izaje, trazo, cortes, toma de medidas en la obra, presentación, maniobras, izaje, renta de andamios, limpieza durante y al final de los trabajos, retiro de material de desperdicio fuera de la obra hasta tiro libre autorizado, así como todo lo necesario para su correcta ejecución. Precio por unidad de obra completamente terminada. Ver plano ARQ-03 y EST-01</t>
  </si>
  <si>
    <t>Limpieza y sellado de cubierta de cristal templado existente y junta perimetral, se debe considerar el retiro de sellador (10.00 m aproximadamente) suelto o falto de sujeción y la restitución con sellador elástico de alto desempeño, (silicón) con base en poliuretano, densidad de 1.45 kg/l (95 lbs/ft3) (ISO 1183-1), cura con la humedad del ambiente, color blanco, la limpieza del cristal templado tanto en la superficie inferior como superior, con agua y vinagre de blanco, asi como detergente liquido hasta dejar limpia toda la superficie. Incluye: materiales necesarios, mano de obra, uso y depreciación de equipo y herramienta, retiro de material de desperdicio fuera de la obra hasta tiro libre autorizado, así como todo lo necesario para su correcta ejecución. Precio por unidad de obra completamente terminada.</t>
  </si>
  <si>
    <t>Tubos de acero de 2.14 m de longitud (120 pzas) aproximadamente de diámetro = 1/2" cédula 40 (1.27 kg/m) a cada 10 cm entre placas de la mensulas M.01. Ver detalle en planos ARQ.03 y EST.01</t>
  </si>
  <si>
    <t>Placas de Conexión entre ménsula nueva y ménsula existente (4 pzas) con placa base de acero de 3/8" de 10 cm x 25 cm y doble placa vertical de 20 x 28.7 a 30.9 cm de altura (dos placas con corte en diagonal), fijación por medio de soldadura E-70xx. Ver detalle en planos ARQ.03 y EST.01</t>
  </si>
  <si>
    <t>Zapata corrida de 60x290x20 cm de peralte, con concreto hecho en obra con revolvedora f’c=250 kg/cm2 resistencia normal, Revenimiento de 12 cm, tamaño máximo del agregado de ¾”, con impermabilizante integral a base de aditivo en polvo fino, para reducir la permeabilidad en concretos y morteros, sin disminuir la resistencia a la compresión; en proporción establecida y consultada por el proveedor de dicho material, con parrilla en lecho inferior de 2 varillas #3 sentido largo y varillas #3 a cada15 cm en el sentido corto. Incluye: mano de obra, materiales necesarios, uso y depreciación de equipo y herramienta, maniobras, trazo y nivelación,  colado, vibrado, vaciado, curado, cimbra común, descimbrado, desmoldante, clavos, alambre recocido, armado de la zapata,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por unidad de obra completamente terminada.</t>
  </si>
  <si>
    <t>Relleno y mejoramiento de terreno a base de tepetate o material inerte de la región (Saskab), en capas no mayores de 20 cm con  herramienta mecánica bailarina hasta obtener el 90% de la prueba Proctor, de acuerdo a niveles marcados en proyecto. Incluye: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por unidad de obra completamente terminada.</t>
  </si>
  <si>
    <t>Cubierta a base de cristal templado de 12 mm de espesor medida nominal (dividido en 6 cristales de acuerdo a diseño) , acabado esmerilado una cara (inferior), con barrenos de 5/16" para fijación a estructura de cubierta. Incluye: suministro y colocación, materiales necesarios, mano de obra calificada, uso y depreciación de equipo y herramienta, elaboración de planos de fabricación con las perforaciones para su fijación, herrajes de fijación de acero inoxidable, transportación, izaje, trazo, cortes, toma de medidas en la obra antes de su fabricación, presentación, maniobras, renta de andamios, limpieza durante y al final de los trabajos, retiro de material de desperdicio fuera de la obra hasta tiro libre autorizado, así como todo lo necesario para su correcta ejecución. Precio por unidad de obra completamente terminada.</t>
  </si>
  <si>
    <t>Limpieza final de la obra, la cual deberá dejar en condiciones óptimas de ser habitada el área, se realizará con detergentes y limpiadores, se Incluyen los pisos, puertas, ventanas, vidrios, muebles y todo aquél elemento que lo requiera (no deberá quedar rastro de materiales y/o desechos) a satisfacción de la supervisión interna de la Suprema Corte de Justicia de la Nación, asi como todo lo necesario para su perfecta ejecución. Incluye: materiales necesarios, mano de obra, uso y depreciación de equipo y herramienta, retiro de material de desperdicio fuera de la obra hasta tiro libre autorizado, así como todo lo necesario para su correcta ejecución. Precio por unidad de obra completamente terminada.</t>
  </si>
  <si>
    <t>"Paso a cubierto en patio central de la Casa de la Cultura Jurídica en Campeche, Campeche"</t>
  </si>
  <si>
    <t>E s p e c i f i c a c i o n e s       P a r t i c u l a r e s</t>
  </si>
  <si>
    <t>Agosto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</si>
</sst>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24">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b/>
      <sz val="12"/>
      <color theme="0"/>
      <name val="Arial Narrow"/>
      <family val="2"/>
    </font>
    <font>
      <b/>
      <sz val="11"/>
      <color theme="0"/>
      <name val="Arial Narrow"/>
      <family val="2"/>
    </font>
    <font>
      <sz val="10"/>
      <name val="Stylus BT"/>
      <family val="2"/>
    </font>
    <font>
      <sz val="11"/>
      <name val="Arial"/>
      <family val="2"/>
    </font>
    <font>
      <sz val="11"/>
      <color theme="1"/>
      <name val="Arial"/>
      <family val="2"/>
    </font>
    <font>
      <b/>
      <sz val="10"/>
      <color theme="0"/>
      <name val="Arial Narrow"/>
      <family val="2"/>
    </font>
    <font>
      <sz val="10"/>
      <color theme="0"/>
      <name val="Arial Narrow"/>
      <family val="2"/>
    </font>
    <font>
      <b/>
      <sz val="10"/>
      <name val="Arial Narrow"/>
      <family val="2"/>
    </font>
    <font>
      <b/>
      <sz val="12"/>
      <name val="Arial Narrow"/>
      <family val="2"/>
    </font>
    <font>
      <b/>
      <sz val="11"/>
      <name val="Arial Narrow"/>
      <family val="2"/>
    </font>
    <font>
      <sz val="10"/>
      <color rgb="FFFF0000"/>
      <name val="Arial"/>
      <family val="2"/>
    </font>
    <font>
      <sz val="10"/>
      <color rgb="FF00B050"/>
      <name val="Arial"/>
      <family val="2"/>
    </font>
    <font>
      <sz val="11"/>
      <color rgb="FFFF0000"/>
      <name val="Arial"/>
      <family val="2"/>
    </font>
    <font>
      <sz val="11"/>
      <color rgb="FF000000"/>
      <name val="Arial"/>
      <family val="2"/>
    </font>
    <font>
      <b/>
      <sz val="8"/>
      <name val="Arial"/>
      <family val="2"/>
    </font>
    <font>
      <sz val="12"/>
      <name val="Arial"/>
      <family val="2"/>
    </font>
  </fonts>
  <fills count="5">
    <fill>
      <patternFill patternType="none"/>
    </fill>
    <fill>
      <patternFill patternType="gray125"/>
    </fill>
    <fill>
      <patternFill patternType="solid">
        <fgColor rgb="FF24135F"/>
        <bgColor indexed="64"/>
      </patternFill>
    </fill>
    <fill>
      <patternFill patternType="solid">
        <fgColor rgb="FFFFFF00"/>
        <bgColor indexed="64"/>
      </patternFill>
    </fill>
    <fill>
      <patternFill patternType="solid">
        <fgColor theme="0" tint="-0.249977111117893"/>
        <bgColor indexed="64"/>
      </patternFill>
    </fill>
  </fills>
  <borders count="22">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applyBorder="0"/>
    <xf numFmtId="0" fontId="1" fillId="0" borderId="0"/>
    <xf numFmtId="0" fontId="1" fillId="0" borderId="0"/>
    <xf numFmtId="0" fontId="1" fillId="0" borderId="0"/>
    <xf numFmtId="0" fontId="1" fillId="0" borderId="0" applyBorder="0"/>
    <xf numFmtId="0" fontId="1" fillId="0" borderId="0"/>
  </cellStyleXfs>
  <cellXfs count="148">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0" fontId="10" fillId="0" borderId="0" xfId="2" applyFont="1"/>
    <xf numFmtId="0" fontId="1" fillId="0" borderId="0" xfId="4"/>
    <xf numFmtId="2" fontId="6" fillId="0" borderId="0" xfId="0" applyNumberFormat="1" applyFont="1" applyBorder="1" applyAlignment="1">
      <alignment vertical="top" wrapText="1"/>
    </xf>
    <xf numFmtId="2" fontId="7" fillId="0" borderId="0" xfId="0" applyNumberFormat="1" applyFont="1" applyBorder="1" applyAlignment="1">
      <alignment horizontal="center" vertical="top" wrapText="1"/>
    </xf>
    <xf numFmtId="2" fontId="11" fillId="0" borderId="0" xfId="0" applyNumberFormat="1" applyFont="1" applyBorder="1" applyAlignment="1">
      <alignment horizontal="justify" vertical="top" wrapText="1"/>
    </xf>
    <xf numFmtId="0" fontId="0" fillId="0" borderId="0" xfId="0" applyAlignment="1">
      <alignment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2" fillId="0" borderId="0" xfId="0" applyNumberFormat="1" applyFont="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6" fillId="0" borderId="0" xfId="0" applyNumberFormat="1" applyFont="1" applyBorder="1" applyAlignment="1">
      <alignment horizontal="justify" vertical="justify" wrapText="1"/>
    </xf>
    <xf numFmtId="0" fontId="1" fillId="0" borderId="0" xfId="2" applyAlignment="1">
      <alignment wrapText="1"/>
    </xf>
    <xf numFmtId="1" fontId="12" fillId="0" borderId="0" xfId="0" applyNumberFormat="1" applyFont="1" applyAlignment="1">
      <alignment horizontal="center" vertical="top"/>
    </xf>
    <xf numFmtId="0" fontId="1" fillId="0" borderId="0" xfId="2" applyAlignment="1">
      <alignment horizontal="center"/>
    </xf>
    <xf numFmtId="0" fontId="1" fillId="0" borderId="0" xfId="0" applyFont="1" applyAlignment="1">
      <alignment horizontal="justify" vertical="top"/>
    </xf>
    <xf numFmtId="2" fontId="0" fillId="0" borderId="0" xfId="0" applyNumberFormat="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xf numFmtId="2" fontId="6" fillId="0" borderId="0" xfId="0" applyNumberFormat="1" applyFont="1" applyBorder="1" applyAlignment="1">
      <alignment horizontal="center"/>
    </xf>
    <xf numFmtId="44" fontId="0" fillId="0" borderId="0" xfId="0" applyNumberFormat="1"/>
    <xf numFmtId="0" fontId="6" fillId="0" borderId="0" xfId="0" applyFont="1" applyBorder="1" applyAlignment="1">
      <alignment horizontal="center"/>
    </xf>
    <xf numFmtId="2" fontId="6" fillId="0" borderId="0" xfId="0" applyNumberFormat="1" applyFont="1" applyBorder="1"/>
    <xf numFmtId="2" fontId="1" fillId="0" borderId="0" xfId="0" applyNumberFormat="1" applyFont="1" applyBorder="1" applyAlignment="1">
      <alignment horizontal="center"/>
    </xf>
    <xf numFmtId="0" fontId="13" fillId="2" borderId="0" xfId="0" applyFont="1" applyFill="1" applyAlignment="1">
      <alignment vertical="center" wrapText="1"/>
    </xf>
    <xf numFmtId="0" fontId="13" fillId="2" borderId="0" xfId="0" applyFont="1" applyFill="1" applyAlignment="1">
      <alignment horizontal="right" vertical="center"/>
    </xf>
    <xf numFmtId="165" fontId="14" fillId="2" borderId="0" xfId="0" applyNumberFormat="1" applyFont="1" applyFill="1" applyAlignment="1">
      <alignment horizontal="center" vertical="center"/>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5" fillId="2" borderId="0" xfId="0" applyFont="1" applyFill="1" applyAlignment="1">
      <alignment vertical="center" wrapText="1"/>
    </xf>
    <xf numFmtId="0" fontId="15" fillId="2" borderId="0" xfId="0" applyFont="1" applyFill="1" applyAlignment="1">
      <alignment vertical="top"/>
    </xf>
    <xf numFmtId="0" fontId="16" fillId="2" borderId="0" xfId="0" applyFont="1" applyFill="1" applyAlignment="1">
      <alignment vertical="center" wrapText="1"/>
    </xf>
    <xf numFmtId="0" fontId="16" fillId="0" borderId="0" xfId="0" applyFont="1" applyAlignment="1">
      <alignment horizontal="left" vertical="center" wrapText="1"/>
    </xf>
    <xf numFmtId="0" fontId="6" fillId="0" borderId="6" xfId="0" applyFont="1" applyBorder="1" applyAlignment="1">
      <alignment horizontal="center" vertical="top"/>
    </xf>
    <xf numFmtId="0" fontId="1" fillId="0" borderId="6" xfId="0" applyFont="1" applyBorder="1" applyAlignment="1">
      <alignment horizontal="center" vertical="top"/>
    </xf>
    <xf numFmtId="0" fontId="1" fillId="0" borderId="6" xfId="2" applyBorder="1"/>
    <xf numFmtId="0" fontId="21" fillId="0" borderId="6" xfId="0" applyFont="1" applyBorder="1" applyAlignment="1">
      <alignment horizontal="left" vertical="top" wrapText="1"/>
    </xf>
    <xf numFmtId="0" fontId="22" fillId="0" borderId="7" xfId="0" applyFont="1" applyBorder="1" applyAlignment="1">
      <alignment horizontal="center" vertical="center" wrapText="1"/>
    </xf>
    <xf numFmtId="0" fontId="22" fillId="0" borderId="7" xfId="0" applyFont="1" applyBorder="1" applyAlignment="1">
      <alignment horizontal="centerContinuous" vertical="center"/>
    </xf>
    <xf numFmtId="0" fontId="2" fillId="0" borderId="7" xfId="0" applyFont="1" applyBorder="1" applyAlignment="1">
      <alignment horizontal="centerContinuous" vertical="center"/>
    </xf>
    <xf numFmtId="2" fontId="11" fillId="0" borderId="6" xfId="0" applyNumberFormat="1" applyFont="1" applyBorder="1" applyAlignment="1">
      <alignment horizontal="justify" vertical="top" wrapText="1"/>
    </xf>
    <xf numFmtId="0" fontId="1" fillId="4" borderId="0" xfId="0" applyFont="1" applyFill="1"/>
    <xf numFmtId="0" fontId="1" fillId="4" borderId="0" xfId="0" applyFont="1" applyFill="1" applyBorder="1" applyAlignment="1">
      <alignment horizontal="center" vertical="top"/>
    </xf>
    <xf numFmtId="0" fontId="6" fillId="4" borderId="0" xfId="0" applyFont="1" applyFill="1" applyAlignment="1">
      <alignment horizontal="center"/>
    </xf>
    <xf numFmtId="0" fontId="6" fillId="4" borderId="0" xfId="0" applyFont="1" applyFill="1" applyAlignment="1">
      <alignment horizontal="left"/>
    </xf>
    <xf numFmtId="0" fontId="6" fillId="4" borderId="0" xfId="0" applyFont="1" applyFill="1"/>
    <xf numFmtId="0" fontId="0" fillId="4" borderId="0" xfId="0" applyFill="1"/>
    <xf numFmtId="0" fontId="6" fillId="4" borderId="5" xfId="0" applyFont="1" applyFill="1" applyBorder="1" applyAlignment="1">
      <alignment horizontal="center" vertical="top"/>
    </xf>
    <xf numFmtId="0" fontId="1" fillId="4" borderId="0" xfId="2" applyFill="1"/>
    <xf numFmtId="2" fontId="1" fillId="4" borderId="0" xfId="0" applyNumberFormat="1" applyFont="1" applyFill="1" applyAlignment="1">
      <alignment horizontal="center"/>
    </xf>
    <xf numFmtId="0" fontId="1" fillId="0" borderId="0" xfId="0" applyFont="1" applyBorder="1" applyAlignment="1">
      <alignment horizontal="left"/>
    </xf>
    <xf numFmtId="2" fontId="6" fillId="3" borderId="0" xfId="0" applyNumberFormat="1" applyFont="1" applyFill="1" applyBorder="1" applyAlignment="1">
      <alignment horizontal="center"/>
    </xf>
    <xf numFmtId="0" fontId="1" fillId="0" borderId="0" xfId="0" applyFont="1" applyBorder="1"/>
    <xf numFmtId="0" fontId="0" fillId="0" borderId="0" xfId="0" applyBorder="1"/>
    <xf numFmtId="0" fontId="6" fillId="0" borderId="0" xfId="0" applyFont="1" applyBorder="1" applyAlignment="1">
      <alignment horizontal="left"/>
    </xf>
    <xf numFmtId="0" fontId="1" fillId="0" borderId="0" xfId="0" applyFont="1" applyBorder="1" applyAlignment="1">
      <alignment horizontal="center"/>
    </xf>
    <xf numFmtId="2" fontId="0" fillId="0" borderId="0" xfId="0" applyNumberFormat="1" applyBorder="1" applyAlignment="1">
      <alignment horizontal="center"/>
    </xf>
    <xf numFmtId="1" fontId="1" fillId="0" borderId="0" xfId="0" applyNumberFormat="1" applyFont="1" applyBorder="1" applyAlignment="1">
      <alignment horizontal="center"/>
    </xf>
    <xf numFmtId="2" fontId="1" fillId="0" borderId="0" xfId="0" applyNumberFormat="1" applyFont="1" applyBorder="1" applyAlignment="1">
      <alignment horizontal="left"/>
    </xf>
    <xf numFmtId="0" fontId="19" fillId="0" borderId="0" xfId="0" applyFont="1" applyBorder="1"/>
    <xf numFmtId="2" fontId="11" fillId="0" borderId="0" xfId="0" applyNumberFormat="1" applyFont="1" applyBorder="1" applyAlignment="1">
      <alignment horizontal="center" vertical="top"/>
    </xf>
    <xf numFmtId="2" fontId="12" fillId="0" borderId="0" xfId="0" applyNumberFormat="1" applyFont="1" applyBorder="1" applyAlignment="1">
      <alignment horizontal="center" vertical="top"/>
    </xf>
    <xf numFmtId="1" fontId="0" fillId="0" borderId="0" xfId="0" applyNumberFormat="1" applyBorder="1" applyAlignment="1">
      <alignment horizontal="center"/>
    </xf>
    <xf numFmtId="2" fontId="1" fillId="0" borderId="0" xfId="2" applyNumberFormat="1" applyAlignment="1">
      <alignment horizontal="center"/>
    </xf>
    <xf numFmtId="1" fontId="0" fillId="0" borderId="0" xfId="0" applyNumberFormat="1" applyBorder="1"/>
    <xf numFmtId="0" fontId="0" fillId="0" borderId="0" xfId="0" applyBorder="1" applyAlignment="1">
      <alignment horizontal="center"/>
    </xf>
    <xf numFmtId="0" fontId="6" fillId="0" borderId="0" xfId="0" applyFont="1" applyBorder="1"/>
    <xf numFmtId="0" fontId="6" fillId="0" borderId="0" xfId="2" applyFont="1"/>
    <xf numFmtId="0" fontId="18" fillId="0" borderId="0" xfId="2" applyFont="1" applyAlignment="1">
      <alignment horizontal="center"/>
    </xf>
    <xf numFmtId="2" fontId="20" fillId="0" borderId="0" xfId="0" applyNumberFormat="1" applyFont="1" applyBorder="1" applyAlignment="1">
      <alignment horizontal="center" vertical="top"/>
    </xf>
    <xf numFmtId="2" fontId="0" fillId="0" borderId="0" xfId="0" applyNumberFormat="1" applyBorder="1"/>
    <xf numFmtId="0" fontId="1" fillId="0" borderId="6" xfId="2" applyBorder="1" applyAlignment="1">
      <alignment horizontal="center" vertical="center"/>
    </xf>
    <xf numFmtId="0" fontId="7" fillId="0" borderId="6" xfId="0" applyFont="1" applyBorder="1" applyAlignment="1">
      <alignment horizontal="center" vertical="top"/>
    </xf>
    <xf numFmtId="2" fontId="7" fillId="0" borderId="6" xfId="0" applyNumberFormat="1" applyFont="1" applyBorder="1" applyAlignment="1">
      <alignment horizontal="center" vertical="top" wrapText="1"/>
    </xf>
    <xf numFmtId="0" fontId="11" fillId="0" borderId="6" xfId="0" applyFont="1" applyBorder="1" applyAlignment="1">
      <alignment horizontal="center" vertical="top"/>
    </xf>
    <xf numFmtId="2" fontId="11" fillId="0" borderId="6" xfId="0" applyNumberFormat="1" applyFont="1" applyBorder="1" applyAlignment="1">
      <alignment horizontal="center" vertical="top" wrapText="1"/>
    </xf>
    <xf numFmtId="0" fontId="5" fillId="0" borderId="6" xfId="2" applyFont="1" applyBorder="1" applyAlignment="1">
      <alignment vertical="center" wrapText="1"/>
    </xf>
    <xf numFmtId="0" fontId="8" fillId="2" borderId="6" xfId="0" applyFont="1" applyFill="1" applyBorder="1" applyAlignment="1">
      <alignment horizontal="center" vertical="center" wrapText="1"/>
    </xf>
    <xf numFmtId="15" fontId="11" fillId="0" borderId="0" xfId="2" applyNumberFormat="1" applyFont="1" applyAlignment="1">
      <alignment horizontal="right" vertical="center"/>
    </xf>
    <xf numFmtId="0" fontId="17" fillId="0" borderId="0" xfId="0" applyFont="1" applyAlignment="1">
      <alignment horizontal="center" vertical="center" wrapText="1"/>
    </xf>
    <xf numFmtId="0" fontId="9" fillId="2" borderId="6" xfId="0" applyFont="1" applyFill="1" applyBorder="1" applyAlignment="1">
      <alignment horizontal="center" vertical="center" wrapText="1"/>
    </xf>
    <xf numFmtId="15" fontId="11" fillId="0" borderId="6" xfId="2" applyNumberFormat="1" applyFont="1" applyBorder="1" applyAlignment="1">
      <alignment horizontal="right" vertical="center"/>
    </xf>
    <xf numFmtId="0" fontId="11" fillId="0" borderId="6" xfId="0" applyFont="1" applyBorder="1" applyAlignment="1">
      <alignment horizontal="justify" vertical="top" wrapText="1"/>
    </xf>
    <xf numFmtId="0" fontId="7" fillId="0" borderId="6" xfId="0" applyFont="1" applyBorder="1" applyAlignment="1">
      <alignment horizontal="justify" vertical="top" wrapText="1"/>
    </xf>
    <xf numFmtId="0" fontId="11" fillId="0" borderId="6" xfId="0" applyFont="1" applyBorder="1" applyAlignment="1">
      <alignment horizontal="justify" vertical="top"/>
    </xf>
    <xf numFmtId="0" fontId="7" fillId="0" borderId="6" xfId="0" applyFont="1" applyBorder="1" applyAlignment="1">
      <alignment horizontal="center" vertical="top" wrapText="1"/>
    </xf>
    <xf numFmtId="0" fontId="11" fillId="0" borderId="6" xfId="2" applyFont="1" applyBorder="1"/>
    <xf numFmtId="0" fontId="11" fillId="0" borderId="0" xfId="2" applyFont="1"/>
    <xf numFmtId="0" fontId="13" fillId="2" borderId="0" xfId="0" applyFont="1" applyFill="1" applyAlignment="1">
      <alignment vertical="center"/>
    </xf>
    <xf numFmtId="165" fontId="14" fillId="2" borderId="0" xfId="0" applyNumberFormat="1" applyFont="1" applyFill="1" applyAlignment="1">
      <alignment horizontal="left" vertical="center"/>
    </xf>
    <xf numFmtId="0" fontId="13" fillId="2" borderId="12" xfId="0" applyFont="1" applyFill="1" applyBorder="1" applyAlignment="1">
      <alignment horizontal="center" vertical="center" wrapText="1"/>
    </xf>
    <xf numFmtId="0" fontId="5" fillId="0" borderId="13" xfId="0" applyFont="1" applyBorder="1" applyAlignment="1">
      <alignment horizontal="center" vertical="top"/>
    </xf>
    <xf numFmtId="0" fontId="5" fillId="0" borderId="11" xfId="0" applyFont="1" applyBorder="1" applyAlignment="1">
      <alignment horizontal="center" vertical="top"/>
    </xf>
    <xf numFmtId="0" fontId="5" fillId="0" borderId="13" xfId="0" applyFont="1" applyBorder="1" applyAlignment="1">
      <alignment horizontal="center"/>
    </xf>
    <xf numFmtId="0" fontId="5" fillId="0" borderId="13" xfId="0" applyFont="1" applyBorder="1" applyAlignment="1">
      <alignment horizontal="right" vertical="top"/>
    </xf>
    <xf numFmtId="0" fontId="23" fillId="0" borderId="0" xfId="0" applyFont="1" applyBorder="1" applyAlignment="1">
      <alignment horizontal="justify" vertical="top" wrapText="1"/>
    </xf>
    <xf numFmtId="0" fontId="5" fillId="0" borderId="0" xfId="0" applyFont="1" applyBorder="1" applyAlignment="1">
      <alignment horizontal="center" vertical="top"/>
    </xf>
    <xf numFmtId="2" fontId="23" fillId="0" borderId="14" xfId="0" applyNumberFormat="1" applyFont="1" applyBorder="1" applyAlignment="1">
      <alignment horizontal="justify" vertical="top" wrapText="1"/>
    </xf>
    <xf numFmtId="2" fontId="23" fillId="0" borderId="0" xfId="0" applyNumberFormat="1" applyFont="1" applyBorder="1" applyAlignment="1">
      <alignment horizontal="justify" vertical="top" wrapText="1"/>
    </xf>
    <xf numFmtId="2" fontId="23" fillId="0" borderId="18" xfId="0" applyNumberFormat="1" applyFont="1" applyBorder="1" applyAlignment="1">
      <alignment horizontal="justify" vertical="top" wrapText="1"/>
    </xf>
    <xf numFmtId="0" fontId="23" fillId="0" borderId="19" xfId="0" applyFont="1" applyBorder="1" applyAlignment="1">
      <alignment horizontal="justify" vertical="top" wrapText="1"/>
    </xf>
    <xf numFmtId="0" fontId="23" fillId="0" borderId="20" xfId="0" applyFont="1" applyBorder="1" applyAlignment="1">
      <alignment horizontal="justify" vertical="top" wrapText="1"/>
    </xf>
    <xf numFmtId="0" fontId="23" fillId="0" borderId="21" xfId="0" applyFont="1" applyBorder="1" applyAlignment="1">
      <alignment horizontal="justify" vertical="top" wrapText="1"/>
    </xf>
    <xf numFmtId="2" fontId="5" fillId="0" borderId="14" xfId="0" applyNumberFormat="1" applyFont="1" applyBorder="1" applyAlignment="1">
      <alignment horizontal="center" vertical="top" wrapText="1"/>
    </xf>
    <xf numFmtId="2" fontId="5" fillId="0" borderId="0" xfId="0" applyNumberFormat="1" applyFont="1" applyBorder="1" applyAlignment="1">
      <alignment horizontal="center" vertical="top" wrapText="1"/>
    </xf>
    <xf numFmtId="2" fontId="5" fillId="0" borderId="18" xfId="0" applyNumberFormat="1" applyFont="1" applyBorder="1" applyAlignment="1">
      <alignment horizontal="center" vertical="top" wrapText="1"/>
    </xf>
    <xf numFmtId="2" fontId="5" fillId="0" borderId="14" xfId="0" applyNumberFormat="1" applyFont="1" applyBorder="1" applyAlignment="1">
      <alignment horizontal="justify" vertical="top" wrapText="1"/>
    </xf>
    <xf numFmtId="2" fontId="5" fillId="0" borderId="0" xfId="0" applyNumberFormat="1" applyFont="1" applyBorder="1" applyAlignment="1">
      <alignment horizontal="justify" vertical="top" wrapText="1"/>
    </xf>
    <xf numFmtId="2" fontId="5" fillId="0" borderId="18" xfId="0" applyNumberFormat="1" applyFont="1" applyBorder="1" applyAlignment="1">
      <alignment horizontal="justify" vertical="top" wrapText="1"/>
    </xf>
    <xf numFmtId="0" fontId="23" fillId="0" borderId="14" xfId="0" applyFont="1" applyBorder="1" applyAlignment="1">
      <alignment horizontal="justify" vertical="top" wrapText="1"/>
    </xf>
    <xf numFmtId="0" fontId="23" fillId="0" borderId="0" xfId="0" applyFont="1" applyBorder="1" applyAlignment="1">
      <alignment horizontal="justify" vertical="top" wrapText="1"/>
    </xf>
    <xf numFmtId="0" fontId="23" fillId="0" borderId="18" xfId="0" applyFont="1" applyBorder="1" applyAlignment="1">
      <alignment horizontal="justify" vertical="top" wrapText="1"/>
    </xf>
    <xf numFmtId="0" fontId="13" fillId="2" borderId="0" xfId="0" applyFont="1" applyFill="1" applyAlignment="1">
      <alignment horizontal="left" vertical="center" wrapText="1"/>
    </xf>
    <xf numFmtId="0" fontId="13" fillId="2" borderId="1" xfId="0" applyFont="1" applyFill="1" applyBorder="1" applyAlignment="1">
      <alignment horizontal="left" vertical="center" wrapText="1"/>
    </xf>
    <xf numFmtId="0" fontId="13" fillId="2" borderId="0" xfId="0" applyFont="1" applyFill="1" applyAlignment="1">
      <alignment horizontal="right" vertical="center"/>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 fillId="0" borderId="0" xfId="2" applyAlignment="1">
      <alignment horizontal="center"/>
    </xf>
    <xf numFmtId="0" fontId="13" fillId="2" borderId="0" xfId="0" applyFont="1" applyFill="1" applyAlignment="1">
      <alignment horizontal="center" vertical="center" wrapText="1"/>
    </xf>
    <xf numFmtId="0" fontId="6" fillId="0" borderId="0" xfId="2" applyFont="1" applyAlignment="1">
      <alignment horizontal="center" vertical="center" wrapText="1"/>
    </xf>
    <xf numFmtId="0" fontId="13" fillId="2" borderId="1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2" fontId="5" fillId="0" borderId="14" xfId="0" applyNumberFormat="1" applyFont="1" applyBorder="1" applyAlignment="1">
      <alignment horizontal="center" wrapText="1"/>
    </xf>
    <xf numFmtId="2" fontId="5" fillId="0" borderId="0" xfId="0" applyNumberFormat="1" applyFont="1" applyBorder="1" applyAlignment="1">
      <alignment horizontal="center" wrapText="1"/>
    </xf>
    <xf numFmtId="2" fontId="5" fillId="0" borderId="18" xfId="0" applyNumberFormat="1" applyFont="1" applyBorder="1" applyAlignment="1">
      <alignment horizontal="center" wrapText="1"/>
    </xf>
    <xf numFmtId="2" fontId="23" fillId="0" borderId="14" xfId="0" applyNumberFormat="1" applyFont="1" applyBorder="1" applyAlignment="1">
      <alignment horizontal="center" vertical="top" wrapText="1"/>
    </xf>
    <xf numFmtId="2" fontId="23" fillId="0" borderId="0" xfId="0" applyNumberFormat="1" applyFont="1" applyBorder="1" applyAlignment="1">
      <alignment horizontal="center" vertical="top" wrapText="1"/>
    </xf>
    <xf numFmtId="2" fontId="23" fillId="0" borderId="18" xfId="0" applyNumberFormat="1" applyFont="1" applyBorder="1" applyAlignment="1">
      <alignment horizontal="center" vertical="top" wrapText="1"/>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6" fillId="0" borderId="0" xfId="0" applyFont="1" applyBorder="1" applyAlignment="1">
      <alignment horizontal="left"/>
    </xf>
    <xf numFmtId="0" fontId="1" fillId="0" borderId="0" xfId="0" applyFont="1" applyBorder="1" applyAlignment="1">
      <alignment horizontal="left"/>
    </xf>
    <xf numFmtId="0" fontId="8" fillId="2" borderId="0" xfId="0" applyFont="1" applyFill="1" applyAlignment="1">
      <alignment horizontal="left" vertical="center" wrapText="1"/>
    </xf>
    <xf numFmtId="0" fontId="5" fillId="0" borderId="0" xfId="2" applyFont="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cellXfs>
  <cellStyles count="6">
    <cellStyle name="Normal" xfId="0" builtinId="0"/>
    <cellStyle name="Normal 196 2" xfId="1" xr:uid="{00000000-0005-0000-0000-000002000000}"/>
    <cellStyle name="Normal 2" xfId="4" xr:uid="{00000000-0005-0000-0000-000003000000}"/>
    <cellStyle name="Normal 3" xfId="5" xr:uid="{00000000-0005-0000-0000-000004000000}"/>
    <cellStyle name="Normal 9" xfId="3" xr:uid="{00000000-0005-0000-0000-000005000000}"/>
    <cellStyle name="Normal_GEN.EXTRA." xfId="2" xr:uid="{00000000-0005-0000-0000-000006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171451</xdr:colOff>
      <xdr:row>0</xdr:row>
      <xdr:rowOff>47625</xdr:rowOff>
    </xdr:from>
    <xdr:to>
      <xdr:col>0</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71451" y="47625"/>
          <a:ext cx="685799" cy="676275"/>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477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5572125</xdr:colOff>
      <xdr:row>0</xdr:row>
      <xdr:rowOff>38100</xdr:rowOff>
    </xdr:from>
    <xdr:ext cx="621389" cy="264560"/>
    <xdr:sp macro="" textlink="">
      <xdr:nvSpPr>
        <xdr:cNvPr id="18" name="CuadroTexto 17">
          <a:extLst>
            <a:ext uri="{FF2B5EF4-FFF2-40B4-BE49-F238E27FC236}">
              <a16:creationId xmlns:a16="http://schemas.microsoft.com/office/drawing/2014/main" id="{7B29111D-7547-47E2-8F37-42F9C176556E}"/>
            </a:ext>
          </a:extLst>
        </xdr:cNvPr>
        <xdr:cNvSpPr txBox="1"/>
      </xdr:nvSpPr>
      <xdr:spPr>
        <a:xfrm>
          <a:off x="6511925"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FECHA:</a:t>
          </a:fld>
          <a:endParaRPr lang="es-MX" sz="1100">
            <a:solidFill>
              <a:schemeClr val="bg1"/>
            </a:solidFill>
          </a:endParaRPr>
        </a:p>
      </xdr:txBody>
    </xdr:sp>
    <xdr:clientData/>
  </xdr:oneCellAnchor>
  <xdr:oneCellAnchor>
    <xdr:from>
      <xdr:col>2</xdr:col>
      <xdr:colOff>5200650</xdr:colOff>
      <xdr:row>0</xdr:row>
      <xdr:rowOff>371475</xdr:rowOff>
    </xdr:from>
    <xdr:ext cx="1028700" cy="264560"/>
    <xdr:sp macro="" textlink="">
      <xdr:nvSpPr>
        <xdr:cNvPr id="20" name="CuadroTexto 19">
          <a:extLst>
            <a:ext uri="{FF2B5EF4-FFF2-40B4-BE49-F238E27FC236}">
              <a16:creationId xmlns:a16="http://schemas.microsoft.com/office/drawing/2014/main" id="{4BA880B1-F4E6-40BF-935C-B56FF46C9FFE}"/>
            </a:ext>
          </a:extLst>
        </xdr:cNvPr>
        <xdr:cNvSpPr txBox="1"/>
      </xdr:nvSpPr>
      <xdr:spPr>
        <a:xfrm>
          <a:off x="6143625" y="3683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2</xdr:col>
      <xdr:colOff>6273800</xdr:colOff>
      <xdr:row>0</xdr:row>
      <xdr:rowOff>368300</xdr:rowOff>
    </xdr:from>
    <xdr:ext cx="1631950" cy="254237"/>
    <xdr:sp macro="" textlink="">
      <xdr:nvSpPr>
        <xdr:cNvPr id="23" name="CuadroTexto 22">
          <a:extLst>
            <a:ext uri="{FF2B5EF4-FFF2-40B4-BE49-F238E27FC236}">
              <a16:creationId xmlns:a16="http://schemas.microsoft.com/office/drawing/2014/main" id="{CB08FC73-504B-4FCB-98CE-C728AC52F2D2}"/>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6273800</xdr:colOff>
      <xdr:row>0</xdr:row>
      <xdr:rowOff>368300</xdr:rowOff>
    </xdr:from>
    <xdr:ext cx="1631950" cy="254237"/>
    <xdr:sp macro="" textlink="">
      <xdr:nvSpPr>
        <xdr:cNvPr id="24" name="CuadroTexto 23">
          <a:extLst>
            <a:ext uri="{FF2B5EF4-FFF2-40B4-BE49-F238E27FC236}">
              <a16:creationId xmlns:a16="http://schemas.microsoft.com/office/drawing/2014/main" id="{E8E2B2CE-1F4D-4D87-B935-59A0A644A99D}"/>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6248400</xdr:colOff>
      <xdr:row>0</xdr:row>
      <xdr:rowOff>47625</xdr:rowOff>
    </xdr:from>
    <xdr:ext cx="1631950" cy="254237"/>
    <xdr:sp macro="" textlink="">
      <xdr:nvSpPr>
        <xdr:cNvPr id="25" name="CuadroTexto 24">
          <a:extLst>
            <a:ext uri="{FF2B5EF4-FFF2-40B4-BE49-F238E27FC236}">
              <a16:creationId xmlns:a16="http://schemas.microsoft.com/office/drawing/2014/main" id="{CDC6B988-398D-4C32-9414-C8DD79294D70}"/>
            </a:ext>
          </a:extLst>
        </xdr:cNvPr>
        <xdr:cNvSpPr txBox="1"/>
      </xdr:nvSpPr>
      <xdr:spPr>
        <a:xfrm>
          <a:off x="7991475" y="47625"/>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MARZO 2023</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K102"/>
  <sheetViews>
    <sheetView tabSelected="1" view="pageBreakPreview" zoomScaleNormal="100" zoomScaleSheetLayoutView="100" workbookViewId="0">
      <selection activeCell="F3" sqref="F3"/>
    </sheetView>
  </sheetViews>
  <sheetFormatPr baseColWidth="10" defaultColWidth="11.42578125" defaultRowHeight="12.75"/>
  <cols>
    <col min="1" max="1" width="14.140625" style="1" customWidth="1"/>
    <col min="2" max="2" width="49.85546875" style="1" customWidth="1"/>
    <col min="3" max="3" width="10" style="1" customWidth="1"/>
    <col min="4" max="4" width="15.85546875" style="4" customWidth="1"/>
    <col min="5" max="5" width="16.140625" style="5" customWidth="1"/>
    <col min="6" max="6" width="18.42578125" style="5" customWidth="1"/>
    <col min="7" max="7" width="1.42578125" style="1" customWidth="1"/>
    <col min="8" max="16384" width="11.42578125" style="1"/>
  </cols>
  <sheetData>
    <row r="1" spans="1:11" ht="16.5" customHeight="1">
      <c r="A1" s="38"/>
      <c r="B1" s="121" t="s">
        <v>148</v>
      </c>
      <c r="C1" s="38"/>
      <c r="D1" s="39"/>
      <c r="E1" s="34"/>
      <c r="F1" s="35"/>
    </row>
    <row r="2" spans="1:11" ht="16.5" customHeight="1">
      <c r="A2" s="38"/>
      <c r="B2" s="121"/>
      <c r="C2" s="38"/>
      <c r="D2" s="123"/>
      <c r="E2" s="34" t="s">
        <v>3</v>
      </c>
      <c r="F2" s="98" t="s">
        <v>187</v>
      </c>
    </row>
    <row r="3" spans="1:11" ht="12.75" customHeight="1">
      <c r="A3" s="38"/>
      <c r="B3" s="121"/>
      <c r="C3" s="38"/>
      <c r="D3" s="123"/>
      <c r="E3" s="97"/>
      <c r="F3" s="97"/>
    </row>
    <row r="4" spans="1:11" ht="13.5" thickBot="1">
      <c r="A4" s="38"/>
      <c r="B4" s="122"/>
      <c r="C4" s="38"/>
      <c r="D4" s="38"/>
      <c r="E4" s="33"/>
      <c r="F4" s="33"/>
    </row>
    <row r="5" spans="1:11" ht="35.25" customHeight="1" thickBot="1">
      <c r="A5" s="124" t="s">
        <v>185</v>
      </c>
      <c r="B5" s="125"/>
      <c r="C5" s="125"/>
      <c r="D5" s="125"/>
      <c r="E5" s="125"/>
      <c r="F5" s="126"/>
    </row>
    <row r="6" spans="1:11" ht="8.25" customHeight="1">
      <c r="D6" s="1"/>
      <c r="E6" s="1"/>
      <c r="F6" s="1"/>
    </row>
    <row r="7" spans="1:11" ht="12.75" customHeight="1">
      <c r="A7" s="127" t="s">
        <v>32</v>
      </c>
      <c r="B7" s="127"/>
      <c r="C7" s="127"/>
      <c r="D7" s="127"/>
      <c r="E7" s="127"/>
      <c r="F7" s="127"/>
    </row>
    <row r="8" spans="1:11" ht="8.25" customHeight="1">
      <c r="D8" s="1"/>
      <c r="E8" s="1"/>
      <c r="F8" s="1"/>
    </row>
    <row r="9" spans="1:11" ht="15" customHeight="1">
      <c r="A9" s="128" t="s">
        <v>186</v>
      </c>
      <c r="B9" s="128"/>
      <c r="C9" s="128"/>
      <c r="D9" s="128"/>
      <c r="E9" s="128"/>
      <c r="F9" s="128"/>
    </row>
    <row r="10" spans="1:11" ht="8.25" customHeight="1">
      <c r="A10" s="129"/>
      <c r="B10" s="129"/>
      <c r="C10" s="129"/>
      <c r="D10" s="129"/>
      <c r="E10" s="129"/>
      <c r="F10" s="129"/>
    </row>
    <row r="11" spans="1:11" s="3" customFormat="1">
      <c r="A11" s="99" t="s">
        <v>162</v>
      </c>
      <c r="B11" s="130" t="s">
        <v>163</v>
      </c>
      <c r="C11" s="131"/>
      <c r="D11" s="131"/>
      <c r="E11" s="131"/>
      <c r="F11" s="132"/>
      <c r="H11"/>
      <c r="I11"/>
      <c r="J11"/>
      <c r="K11"/>
    </row>
    <row r="12" spans="1:11" customFormat="1" ht="42" customHeight="1">
      <c r="A12" s="102" t="s">
        <v>7</v>
      </c>
      <c r="B12" s="133" t="s">
        <v>8</v>
      </c>
      <c r="C12" s="134"/>
      <c r="D12" s="134"/>
      <c r="E12" s="134"/>
      <c r="F12" s="135"/>
    </row>
    <row r="13" spans="1:11" customFormat="1" ht="15.75">
      <c r="A13" s="100"/>
      <c r="B13" s="136"/>
      <c r="C13" s="137"/>
      <c r="D13" s="137"/>
      <c r="E13" s="137"/>
      <c r="F13" s="138"/>
    </row>
    <row r="14" spans="1:11" customFormat="1" ht="86.25" customHeight="1">
      <c r="A14" s="100" t="s">
        <v>9</v>
      </c>
      <c r="B14" s="118" t="s">
        <v>153</v>
      </c>
      <c r="C14" s="119"/>
      <c r="D14" s="119"/>
      <c r="E14" s="119"/>
      <c r="F14" s="120"/>
    </row>
    <row r="15" spans="1:11" customFormat="1" ht="133.5" customHeight="1">
      <c r="A15" s="100" t="s">
        <v>11</v>
      </c>
      <c r="B15" s="106" t="s">
        <v>164</v>
      </c>
      <c r="C15" s="107"/>
      <c r="D15" s="107"/>
      <c r="E15" s="107"/>
      <c r="F15" s="108"/>
    </row>
    <row r="16" spans="1:11" customFormat="1" ht="139.5" customHeight="1">
      <c r="A16" s="100" t="s">
        <v>12</v>
      </c>
      <c r="B16" s="106" t="s">
        <v>165</v>
      </c>
      <c r="C16" s="107"/>
      <c r="D16" s="107"/>
      <c r="E16" s="107"/>
      <c r="F16" s="108"/>
    </row>
    <row r="17" spans="1:7" customFormat="1" ht="94.5" customHeight="1">
      <c r="A17" s="100" t="s">
        <v>105</v>
      </c>
      <c r="B17" s="118" t="s">
        <v>154</v>
      </c>
      <c r="C17" s="119"/>
      <c r="D17" s="119"/>
      <c r="E17" s="119"/>
      <c r="F17" s="120"/>
    </row>
    <row r="18" spans="1:7" customFormat="1" ht="137.25" customHeight="1">
      <c r="A18" s="100" t="s">
        <v>139</v>
      </c>
      <c r="B18" s="106" t="s">
        <v>166</v>
      </c>
      <c r="C18" s="107"/>
      <c r="D18" s="107"/>
      <c r="E18" s="107"/>
      <c r="F18" s="108"/>
    </row>
    <row r="19" spans="1:7" customFormat="1" ht="15.75">
      <c r="A19" s="100" t="s">
        <v>13</v>
      </c>
      <c r="B19" s="112" t="s">
        <v>51</v>
      </c>
      <c r="C19" s="113"/>
      <c r="D19" s="113"/>
      <c r="E19" s="113"/>
      <c r="F19" s="114"/>
    </row>
    <row r="20" spans="1:7" customFormat="1" ht="15.75">
      <c r="A20" s="100"/>
      <c r="B20" s="106"/>
      <c r="C20" s="107"/>
      <c r="D20" s="107"/>
      <c r="E20" s="107"/>
      <c r="F20" s="108"/>
    </row>
    <row r="21" spans="1:7" customFormat="1" ht="67.5" customHeight="1">
      <c r="A21" s="100" t="s">
        <v>52</v>
      </c>
      <c r="B21" s="118" t="s">
        <v>167</v>
      </c>
      <c r="C21" s="119"/>
      <c r="D21" s="119"/>
      <c r="E21" s="119"/>
      <c r="F21" s="120"/>
      <c r="G21" s="29"/>
    </row>
    <row r="22" spans="1:7" customFormat="1" ht="146.25" customHeight="1">
      <c r="A22" s="100" t="s">
        <v>53</v>
      </c>
      <c r="B22" s="118" t="s">
        <v>155</v>
      </c>
      <c r="C22" s="119"/>
      <c r="D22" s="119"/>
      <c r="E22" s="119"/>
      <c r="F22" s="120"/>
    </row>
    <row r="23" spans="1:7" customFormat="1" ht="100.5" customHeight="1">
      <c r="A23" s="100" t="s">
        <v>54</v>
      </c>
      <c r="B23" s="118" t="s">
        <v>156</v>
      </c>
      <c r="C23" s="119"/>
      <c r="D23" s="119"/>
      <c r="E23" s="119"/>
      <c r="F23" s="120"/>
    </row>
    <row r="24" spans="1:7" customFormat="1" ht="175.5" customHeight="1">
      <c r="A24" s="100" t="s">
        <v>55</v>
      </c>
      <c r="B24" s="106" t="s">
        <v>181</v>
      </c>
      <c r="C24" s="107"/>
      <c r="D24" s="107"/>
      <c r="E24" s="107"/>
      <c r="F24" s="108"/>
    </row>
    <row r="25" spans="1:7" customFormat="1" ht="161.25" customHeight="1">
      <c r="A25" s="100" t="s">
        <v>56</v>
      </c>
      <c r="B25" s="106" t="s">
        <v>168</v>
      </c>
      <c r="C25" s="107"/>
      <c r="D25" s="107"/>
      <c r="E25" s="107"/>
      <c r="F25" s="108"/>
    </row>
    <row r="26" spans="1:7" customFormat="1" ht="159" customHeight="1">
      <c r="A26" s="100" t="s">
        <v>57</v>
      </c>
      <c r="B26" s="106" t="s">
        <v>169</v>
      </c>
      <c r="C26" s="107"/>
      <c r="D26" s="107"/>
      <c r="E26" s="107"/>
      <c r="F26" s="108"/>
    </row>
    <row r="27" spans="1:7" customFormat="1" ht="116.25" customHeight="1">
      <c r="A27" s="100" t="s">
        <v>58</v>
      </c>
      <c r="B27" s="106" t="s">
        <v>182</v>
      </c>
      <c r="C27" s="107"/>
      <c r="D27" s="107"/>
      <c r="E27" s="107"/>
      <c r="F27" s="108"/>
    </row>
    <row r="28" spans="1:7" customFormat="1" ht="15.75">
      <c r="A28" s="100" t="s">
        <v>22</v>
      </c>
      <c r="B28" s="112" t="s">
        <v>14</v>
      </c>
      <c r="C28" s="113"/>
      <c r="D28" s="113"/>
      <c r="E28" s="113"/>
      <c r="F28" s="114"/>
    </row>
    <row r="29" spans="1:7" customFormat="1" ht="15.75">
      <c r="A29" s="100"/>
      <c r="B29" s="115"/>
      <c r="C29" s="116"/>
      <c r="D29" s="116"/>
      <c r="E29" s="116"/>
      <c r="F29" s="117"/>
    </row>
    <row r="30" spans="1:7" customFormat="1" ht="118.5" customHeight="1">
      <c r="A30" s="100" t="s">
        <v>15</v>
      </c>
      <c r="B30" s="106" t="s">
        <v>157</v>
      </c>
      <c r="C30" s="107"/>
      <c r="D30" s="107"/>
      <c r="E30" s="107"/>
      <c r="F30" s="108"/>
    </row>
    <row r="31" spans="1:7" customFormat="1" ht="96.75" customHeight="1">
      <c r="A31" s="100" t="s">
        <v>16</v>
      </c>
      <c r="B31" s="106" t="s">
        <v>158</v>
      </c>
      <c r="C31" s="107"/>
      <c r="D31" s="107"/>
      <c r="E31" s="107"/>
      <c r="F31" s="108"/>
    </row>
    <row r="32" spans="1:7" customFormat="1" ht="132" customHeight="1">
      <c r="A32" s="100" t="s">
        <v>17</v>
      </c>
      <c r="B32" s="106" t="s">
        <v>170</v>
      </c>
      <c r="C32" s="107"/>
      <c r="D32" s="107"/>
      <c r="E32" s="107"/>
      <c r="F32" s="108"/>
    </row>
    <row r="33" spans="1:11" customFormat="1" ht="190.5" customHeight="1">
      <c r="A33" s="100" t="s">
        <v>26</v>
      </c>
      <c r="B33" s="106" t="s">
        <v>171</v>
      </c>
      <c r="C33" s="107"/>
      <c r="D33" s="107"/>
      <c r="E33" s="107"/>
      <c r="F33" s="108"/>
    </row>
    <row r="34" spans="1:11" customFormat="1" ht="99.75" customHeight="1">
      <c r="A34" s="100" t="s">
        <v>27</v>
      </c>
      <c r="B34" s="106" t="s">
        <v>172</v>
      </c>
      <c r="C34" s="107"/>
      <c r="D34" s="107"/>
      <c r="E34" s="107"/>
      <c r="F34" s="108"/>
    </row>
    <row r="35" spans="1:11" customFormat="1" ht="15.75">
      <c r="A35" s="100" t="s">
        <v>23</v>
      </c>
      <c r="B35" s="112" t="s">
        <v>59</v>
      </c>
      <c r="C35" s="113"/>
      <c r="D35" s="113"/>
      <c r="E35" s="113"/>
      <c r="F35" s="114"/>
      <c r="H35" s="22"/>
      <c r="I35" s="15"/>
      <c r="J35" s="15"/>
      <c r="K35" s="17"/>
    </row>
    <row r="36" spans="1:11" customFormat="1" ht="15.75">
      <c r="A36" s="100"/>
      <c r="B36" s="106"/>
      <c r="C36" s="107"/>
      <c r="D36" s="107"/>
      <c r="E36" s="107"/>
      <c r="F36" s="108"/>
      <c r="G36" s="17"/>
      <c r="H36" s="22"/>
      <c r="I36" s="15"/>
      <c r="J36" s="15"/>
      <c r="K36" s="23"/>
    </row>
    <row r="37" spans="1:11" customFormat="1" ht="145.5" customHeight="1">
      <c r="A37" s="100" t="s">
        <v>62</v>
      </c>
      <c r="B37" s="118" t="s">
        <v>173</v>
      </c>
      <c r="C37" s="119"/>
      <c r="D37" s="119"/>
      <c r="E37" s="119"/>
      <c r="F37" s="120"/>
      <c r="G37" s="1"/>
      <c r="H37" s="21"/>
      <c r="I37" s="15"/>
      <c r="J37" s="15"/>
      <c r="K37" s="23"/>
    </row>
    <row r="38" spans="1:11" customFormat="1" ht="116.25" customHeight="1">
      <c r="A38" s="100" t="s">
        <v>61</v>
      </c>
      <c r="B38" s="118" t="s">
        <v>174</v>
      </c>
      <c r="C38" s="119"/>
      <c r="D38" s="119"/>
      <c r="E38" s="119"/>
      <c r="F38" s="120"/>
    </row>
    <row r="39" spans="1:11" customFormat="1" ht="132.75" customHeight="1">
      <c r="A39" s="100" t="s">
        <v>63</v>
      </c>
      <c r="B39" s="118" t="s">
        <v>175</v>
      </c>
      <c r="C39" s="119"/>
      <c r="D39" s="119"/>
      <c r="E39" s="119"/>
      <c r="F39" s="120"/>
      <c r="G39" s="1"/>
      <c r="H39" s="1"/>
    </row>
    <row r="40" spans="1:11" customFormat="1" ht="35.25" customHeight="1">
      <c r="A40" s="103" t="s">
        <v>42</v>
      </c>
      <c r="B40" s="106" t="s">
        <v>150</v>
      </c>
      <c r="C40" s="107"/>
      <c r="D40" s="107"/>
      <c r="E40" s="107"/>
      <c r="F40" s="108"/>
      <c r="G40" s="1"/>
      <c r="H40" s="1"/>
    </row>
    <row r="41" spans="1:11" customFormat="1" ht="38.25" customHeight="1">
      <c r="A41" s="103" t="s">
        <v>31</v>
      </c>
      <c r="B41" s="106" t="s">
        <v>151</v>
      </c>
      <c r="C41" s="107"/>
      <c r="D41" s="107"/>
      <c r="E41" s="107"/>
      <c r="F41" s="108"/>
      <c r="G41" s="17"/>
    </row>
    <row r="42" spans="1:11" customFormat="1" ht="51.75" customHeight="1">
      <c r="A42" s="103" t="s">
        <v>41</v>
      </c>
      <c r="B42" s="106" t="s">
        <v>160</v>
      </c>
      <c r="C42" s="107"/>
      <c r="D42" s="107"/>
      <c r="E42" s="107"/>
      <c r="F42" s="108"/>
      <c r="G42" s="17"/>
    </row>
    <row r="43" spans="1:11" customFormat="1" ht="60.75" customHeight="1">
      <c r="A43" s="103" t="s">
        <v>43</v>
      </c>
      <c r="B43" s="106" t="s">
        <v>180</v>
      </c>
      <c r="C43" s="107"/>
      <c r="D43" s="107"/>
      <c r="E43" s="107"/>
      <c r="F43" s="108"/>
      <c r="G43" s="17"/>
    </row>
    <row r="44" spans="1:11" customFormat="1" ht="44.25" customHeight="1">
      <c r="A44" s="103" t="s">
        <v>79</v>
      </c>
      <c r="B44" s="106" t="s">
        <v>152</v>
      </c>
      <c r="C44" s="107"/>
      <c r="D44" s="107"/>
      <c r="E44" s="107"/>
      <c r="F44" s="108"/>
      <c r="G44" s="15"/>
    </row>
    <row r="45" spans="1:11" customFormat="1" ht="86.25" customHeight="1">
      <c r="A45" s="103" t="s">
        <v>80</v>
      </c>
      <c r="B45" s="118" t="s">
        <v>176</v>
      </c>
      <c r="C45" s="119"/>
      <c r="D45" s="119"/>
      <c r="E45" s="119"/>
      <c r="F45" s="120"/>
      <c r="G45" s="15"/>
    </row>
    <row r="46" spans="1:11" customFormat="1" ht="45" customHeight="1">
      <c r="A46" s="103" t="s">
        <v>81</v>
      </c>
      <c r="B46" s="106" t="s">
        <v>179</v>
      </c>
      <c r="C46" s="107"/>
      <c r="D46" s="107"/>
      <c r="E46" s="107"/>
      <c r="F46" s="108"/>
      <c r="G46" s="15"/>
    </row>
    <row r="47" spans="1:11" customFormat="1" ht="66" customHeight="1">
      <c r="A47" s="103" t="s">
        <v>82</v>
      </c>
      <c r="B47" s="106" t="s">
        <v>159</v>
      </c>
      <c r="C47" s="107"/>
      <c r="D47" s="107"/>
      <c r="E47" s="107"/>
      <c r="F47" s="108"/>
      <c r="G47" s="15"/>
    </row>
    <row r="48" spans="1:11" customFormat="1" ht="15.75">
      <c r="A48" s="100" t="s">
        <v>103</v>
      </c>
      <c r="B48" s="112" t="s">
        <v>24</v>
      </c>
      <c r="C48" s="113"/>
      <c r="D48" s="113"/>
      <c r="E48" s="113"/>
      <c r="F48" s="114"/>
      <c r="G48" s="15"/>
    </row>
    <row r="49" spans="1:7" customFormat="1" ht="15.75">
      <c r="A49" s="100"/>
      <c r="B49" s="106"/>
      <c r="C49" s="107"/>
      <c r="D49" s="107"/>
      <c r="E49" s="107"/>
      <c r="F49" s="108"/>
      <c r="G49" s="15"/>
    </row>
    <row r="50" spans="1:7" customFormat="1" ht="144" customHeight="1">
      <c r="A50" s="100" t="s">
        <v>28</v>
      </c>
      <c r="B50" s="106" t="s">
        <v>183</v>
      </c>
      <c r="C50" s="107"/>
      <c r="D50" s="107"/>
      <c r="E50" s="107"/>
      <c r="F50" s="108"/>
      <c r="G50" s="15"/>
    </row>
    <row r="51" spans="1:7" customFormat="1" ht="127.5" customHeight="1">
      <c r="A51" s="100" t="s">
        <v>29</v>
      </c>
      <c r="B51" s="106" t="s">
        <v>177</v>
      </c>
      <c r="C51" s="107"/>
      <c r="D51" s="107"/>
      <c r="E51" s="107"/>
      <c r="F51" s="108"/>
      <c r="G51" s="15"/>
    </row>
    <row r="52" spans="1:7" customFormat="1" ht="15.75">
      <c r="A52" s="100" t="s">
        <v>60</v>
      </c>
      <c r="B52" s="112" t="s">
        <v>20</v>
      </c>
      <c r="C52" s="113"/>
      <c r="D52" s="113"/>
      <c r="E52" s="113"/>
      <c r="F52" s="114"/>
    </row>
    <row r="53" spans="1:7" customFormat="1" ht="15.75">
      <c r="A53" s="100"/>
      <c r="B53" s="115"/>
      <c r="C53" s="116"/>
      <c r="D53" s="116"/>
      <c r="E53" s="116"/>
      <c r="F53" s="117"/>
    </row>
    <row r="54" spans="1:7" customFormat="1" ht="75" customHeight="1">
      <c r="A54" s="100" t="s">
        <v>21</v>
      </c>
      <c r="B54" s="118" t="s">
        <v>161</v>
      </c>
      <c r="C54" s="119"/>
      <c r="D54" s="119"/>
      <c r="E54" s="119"/>
      <c r="F54" s="120"/>
      <c r="G54" s="15"/>
    </row>
    <row r="55" spans="1:7" customFormat="1" ht="139.5" customHeight="1">
      <c r="A55" s="100" t="s">
        <v>97</v>
      </c>
      <c r="B55" s="118" t="s">
        <v>178</v>
      </c>
      <c r="C55" s="119"/>
      <c r="D55" s="119"/>
      <c r="E55" s="119"/>
      <c r="F55" s="120"/>
      <c r="G55" s="15"/>
    </row>
    <row r="56" spans="1:7" customFormat="1" ht="138" customHeight="1">
      <c r="A56" s="101" t="s">
        <v>98</v>
      </c>
      <c r="B56" s="109" t="s">
        <v>184</v>
      </c>
      <c r="C56" s="110"/>
      <c r="D56" s="110"/>
      <c r="E56" s="110"/>
      <c r="F56" s="111"/>
    </row>
    <row r="57" spans="1:7" customFormat="1" ht="20.100000000000001" customHeight="1">
      <c r="A57" s="105"/>
      <c r="B57" s="104"/>
      <c r="C57" s="104"/>
      <c r="D57" s="104"/>
      <c r="E57" s="104"/>
      <c r="F57" s="104"/>
    </row>
    <row r="58" spans="1:7" customFormat="1" ht="20.100000000000001" customHeight="1">
      <c r="A58" s="105"/>
      <c r="B58" s="104"/>
      <c r="C58" s="104"/>
      <c r="D58" s="104"/>
      <c r="E58" s="104"/>
      <c r="F58" s="104"/>
    </row>
    <row r="59" spans="1:7" customFormat="1" ht="20.100000000000001" customHeight="1">
      <c r="A59" s="105"/>
      <c r="B59" s="104"/>
      <c r="C59" s="104"/>
      <c r="D59" s="104"/>
      <c r="E59" s="104"/>
      <c r="F59" s="104"/>
    </row>
    <row r="60" spans="1:7" s="7" customFormat="1">
      <c r="A60" s="36"/>
      <c r="B60" s="19"/>
      <c r="C60" s="13"/>
      <c r="D60" s="36"/>
      <c r="E60" s="37"/>
      <c r="F60" s="37"/>
    </row>
    <row r="61" spans="1:7">
      <c r="B61" s="20"/>
    </row>
    <row r="62" spans="1:7">
      <c r="B62" s="20"/>
    </row>
    <row r="63" spans="1:7">
      <c r="B63" s="20"/>
    </row>
    <row r="64" spans="1:7">
      <c r="B64" s="20"/>
    </row>
    <row r="65" spans="2:2">
      <c r="B65" s="20"/>
    </row>
    <row r="66" spans="2:2">
      <c r="B66" s="20"/>
    </row>
    <row r="67" spans="2:2">
      <c r="B67" s="20"/>
    </row>
    <row r="68" spans="2:2">
      <c r="B68" s="20"/>
    </row>
    <row r="69" spans="2:2">
      <c r="B69" s="20"/>
    </row>
    <row r="70" spans="2:2">
      <c r="B70" s="20"/>
    </row>
    <row r="71" spans="2:2">
      <c r="B71" s="20"/>
    </row>
    <row r="72" spans="2:2">
      <c r="B72" s="20"/>
    </row>
    <row r="73" spans="2:2">
      <c r="B73" s="20"/>
    </row>
    <row r="74" spans="2:2">
      <c r="B74" s="20"/>
    </row>
    <row r="75" spans="2:2">
      <c r="B75" s="20"/>
    </row>
    <row r="76" spans="2:2">
      <c r="B76" s="20"/>
    </row>
    <row r="77" spans="2:2">
      <c r="B77" s="20"/>
    </row>
    <row r="78" spans="2:2">
      <c r="B78" s="20"/>
    </row>
    <row r="79" spans="2:2">
      <c r="B79" s="20"/>
    </row>
    <row r="80" spans="2:2">
      <c r="B80" s="20"/>
    </row>
    <row r="81" spans="2:2">
      <c r="B81" s="20"/>
    </row>
    <row r="82" spans="2:2">
      <c r="B82" s="20"/>
    </row>
    <row r="83" spans="2:2">
      <c r="B83" s="20"/>
    </row>
    <row r="84" spans="2:2">
      <c r="B84" s="20"/>
    </row>
    <row r="85" spans="2:2">
      <c r="B85" s="20"/>
    </row>
    <row r="86" spans="2:2">
      <c r="B86" s="20"/>
    </row>
    <row r="87" spans="2:2">
      <c r="B87" s="20"/>
    </row>
    <row r="88" spans="2:2">
      <c r="B88" s="20"/>
    </row>
    <row r="89" spans="2:2">
      <c r="B89" s="20"/>
    </row>
    <row r="90" spans="2:2">
      <c r="B90" s="20"/>
    </row>
    <row r="91" spans="2:2">
      <c r="B91" s="20"/>
    </row>
    <row r="92" spans="2:2">
      <c r="B92" s="20"/>
    </row>
    <row r="93" spans="2:2">
      <c r="B93" s="20"/>
    </row>
    <row r="94" spans="2:2">
      <c r="B94" s="20"/>
    </row>
    <row r="95" spans="2:2">
      <c r="B95" s="20"/>
    </row>
    <row r="96" spans="2:2">
      <c r="B96" s="20"/>
    </row>
    <row r="97" spans="2:2">
      <c r="B97" s="20"/>
    </row>
    <row r="98" spans="2:2">
      <c r="B98" s="20"/>
    </row>
    <row r="99" spans="2:2">
      <c r="B99" s="20"/>
    </row>
    <row r="100" spans="2:2">
      <c r="B100" s="20"/>
    </row>
    <row r="101" spans="2:2">
      <c r="B101" s="20"/>
    </row>
    <row r="102" spans="2:2">
      <c r="B102" s="20"/>
    </row>
  </sheetData>
  <mergeCells count="52">
    <mergeCell ref="B15:F15"/>
    <mergeCell ref="B16:F16"/>
    <mergeCell ref="B17:F17"/>
    <mergeCell ref="B18:F18"/>
    <mergeCell ref="B19:F19"/>
    <mergeCell ref="A10:F10"/>
    <mergeCell ref="B11:F11"/>
    <mergeCell ref="B12:F12"/>
    <mergeCell ref="B13:F13"/>
    <mergeCell ref="B14:F14"/>
    <mergeCell ref="B1:B4"/>
    <mergeCell ref="D2:D3"/>
    <mergeCell ref="A5:F5"/>
    <mergeCell ref="A7:F7"/>
    <mergeCell ref="A9:F9"/>
    <mergeCell ref="B20:F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B48:F48"/>
    <mergeCell ref="B49:F49"/>
    <mergeCell ref="B50:F50"/>
    <mergeCell ref="B56:F56"/>
    <mergeCell ref="B51:F51"/>
    <mergeCell ref="B52:F52"/>
    <mergeCell ref="B53:F53"/>
    <mergeCell ref="B54:F54"/>
    <mergeCell ref="B55:F55"/>
  </mergeCells>
  <phoneticPr fontId="2" type="noConversion"/>
  <printOptions horizontalCentered="1"/>
  <pageMargins left="0.59055118110236227" right="0.59055118110236227" top="0.59055118110236227" bottom="0.78740157480314965" header="0.15748031496062992" footer="0.39370078740157483"/>
  <pageSetup scale="76" fitToHeight="0" orientation="portrait" r:id="rId1"/>
  <headerFooter alignWithMargins="0">
    <oddFooter>&amp;CPágina &amp;P&amp;  de &amp;N &amp; ,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36"/>
  <sheetViews>
    <sheetView workbookViewId="0">
      <selection activeCell="O30" sqref="O30"/>
    </sheetView>
  </sheetViews>
  <sheetFormatPr baseColWidth="10" defaultRowHeight="12.75"/>
  <cols>
    <col min="1" max="4" width="10.85546875" style="17"/>
    <col min="5" max="5" width="11.85546875" style="17" bestFit="1" customWidth="1"/>
    <col min="6" max="6" width="13.85546875" style="17" customWidth="1"/>
    <col min="7" max="8" width="10.85546875" style="17"/>
    <col min="12" max="12" width="13.42578125" customWidth="1"/>
  </cols>
  <sheetData>
    <row r="1" spans="1:16" ht="13.5" thickBot="1"/>
    <row r="2" spans="1:16" ht="13.5" thickBot="1">
      <c r="A2" s="46" t="s">
        <v>0</v>
      </c>
      <c r="B2" s="139" t="s">
        <v>1</v>
      </c>
      <c r="C2" s="140"/>
      <c r="D2" s="140"/>
      <c r="E2" s="141"/>
      <c r="F2" s="46" t="s">
        <v>45</v>
      </c>
      <c r="G2" s="46" t="s">
        <v>46</v>
      </c>
      <c r="H2" s="46" t="s">
        <v>47</v>
      </c>
      <c r="I2" s="46" t="s">
        <v>48</v>
      </c>
      <c r="J2" s="46" t="s">
        <v>49</v>
      </c>
      <c r="K2" s="46" t="s">
        <v>4</v>
      </c>
      <c r="L2" s="46" t="s">
        <v>5</v>
      </c>
      <c r="M2" s="47" t="s">
        <v>30</v>
      </c>
      <c r="N2" s="48"/>
      <c r="O2" s="47"/>
      <c r="P2" s="47"/>
    </row>
    <row r="3" spans="1:16">
      <c r="F3" s="25"/>
      <c r="G3" s="25"/>
      <c r="H3" s="25"/>
      <c r="I3" s="25"/>
      <c r="J3" s="25"/>
      <c r="K3" s="25"/>
      <c r="L3" s="26"/>
      <c r="M3" s="27"/>
    </row>
    <row r="4" spans="1:16">
      <c r="A4" s="61"/>
      <c r="B4" s="61"/>
      <c r="C4" s="61"/>
      <c r="D4" s="61"/>
      <c r="E4" s="61"/>
      <c r="F4" s="61"/>
      <c r="G4" s="61"/>
      <c r="H4" s="61"/>
      <c r="I4" s="61"/>
      <c r="J4" s="62"/>
      <c r="K4" s="62"/>
      <c r="L4" s="62"/>
      <c r="M4" s="62"/>
      <c r="N4" s="62"/>
      <c r="O4" s="62"/>
      <c r="P4" s="62"/>
    </row>
    <row r="5" spans="1:16">
      <c r="A5" s="13" t="s">
        <v>9</v>
      </c>
      <c r="B5" s="143" t="s">
        <v>106</v>
      </c>
      <c r="C5" s="143"/>
      <c r="D5" s="143"/>
      <c r="E5" s="61"/>
      <c r="F5" s="61"/>
      <c r="G5" s="32">
        <f>2.9+0.4</f>
        <v>3.3</v>
      </c>
      <c r="H5" s="32">
        <f>0.6+0.4</f>
        <v>1</v>
      </c>
      <c r="I5" s="61"/>
      <c r="J5" s="62"/>
      <c r="K5" s="32" t="s">
        <v>10</v>
      </c>
      <c r="L5" s="60">
        <f>H5*G5</f>
        <v>3.3</v>
      </c>
      <c r="M5" s="62"/>
      <c r="N5" s="62"/>
      <c r="O5" s="62"/>
      <c r="P5" s="62"/>
    </row>
    <row r="6" spans="1:16">
      <c r="A6" s="13"/>
      <c r="B6" s="61"/>
      <c r="C6" s="61"/>
      <c r="D6" s="61"/>
      <c r="E6" s="61"/>
      <c r="F6" s="61"/>
      <c r="G6" s="61"/>
      <c r="H6" s="61"/>
      <c r="I6" s="61"/>
      <c r="J6" s="62"/>
      <c r="K6" s="62"/>
      <c r="L6" s="62"/>
      <c r="M6" s="62"/>
      <c r="N6" s="62"/>
      <c r="O6" s="62"/>
      <c r="P6" s="62"/>
    </row>
    <row r="7" spans="1:16">
      <c r="A7" s="13" t="s">
        <v>11</v>
      </c>
      <c r="B7" s="143" t="s">
        <v>36</v>
      </c>
      <c r="C7" s="143"/>
      <c r="D7" s="143"/>
      <c r="E7" s="61"/>
      <c r="F7" s="32"/>
      <c r="G7" s="32"/>
      <c r="H7" s="61"/>
      <c r="I7" s="61"/>
      <c r="J7" s="64">
        <v>1</v>
      </c>
      <c r="K7" s="65" t="s">
        <v>19</v>
      </c>
      <c r="L7" s="60">
        <f>J7</f>
        <v>1</v>
      </c>
      <c r="M7" s="62"/>
      <c r="N7" s="62"/>
      <c r="O7" s="62"/>
      <c r="P7" s="62"/>
    </row>
    <row r="8" spans="1:16">
      <c r="A8" s="61"/>
      <c r="B8" s="61"/>
      <c r="C8" s="61"/>
      <c r="D8" s="61"/>
      <c r="E8" s="61"/>
      <c r="F8" s="61"/>
      <c r="G8" s="61"/>
      <c r="H8" s="61"/>
      <c r="I8" s="61"/>
      <c r="J8" s="62"/>
      <c r="K8" s="62"/>
      <c r="L8" s="62"/>
      <c r="M8" s="61"/>
      <c r="N8" s="62"/>
      <c r="O8" s="62"/>
      <c r="P8" s="62"/>
    </row>
    <row r="9" spans="1:16">
      <c r="A9" s="13" t="s">
        <v>12</v>
      </c>
      <c r="B9" s="143" t="s">
        <v>70</v>
      </c>
      <c r="C9" s="143"/>
      <c r="D9" s="143"/>
      <c r="E9" s="61"/>
      <c r="F9" s="61"/>
      <c r="G9" s="32">
        <f>6.82+0.3</f>
        <v>7.12</v>
      </c>
      <c r="H9" s="32">
        <f>5.75+0.3</f>
        <v>6.05</v>
      </c>
      <c r="I9" s="61"/>
      <c r="J9" s="62"/>
      <c r="K9" s="32" t="s">
        <v>10</v>
      </c>
      <c r="L9" s="60">
        <f>H9*G9</f>
        <v>43.076000000000001</v>
      </c>
      <c r="M9" s="62"/>
      <c r="N9" s="62"/>
      <c r="O9" s="62"/>
      <c r="P9" s="62"/>
    </row>
    <row r="10" spans="1:16">
      <c r="A10" s="13"/>
      <c r="B10" s="59"/>
      <c r="C10" s="59"/>
      <c r="D10" s="59"/>
      <c r="E10" s="61"/>
      <c r="F10" s="61"/>
      <c r="G10" s="32"/>
      <c r="H10" s="32"/>
      <c r="I10" s="61"/>
      <c r="J10" s="62"/>
      <c r="K10" s="32"/>
      <c r="L10" s="62"/>
      <c r="M10" s="62"/>
      <c r="N10" s="62"/>
      <c r="O10" s="62"/>
      <c r="P10" s="62"/>
    </row>
    <row r="11" spans="1:16">
      <c r="A11" s="13" t="s">
        <v>105</v>
      </c>
      <c r="B11" s="59" t="s">
        <v>107</v>
      </c>
      <c r="C11" s="59"/>
      <c r="D11" s="59"/>
      <c r="E11" s="61"/>
      <c r="F11" s="61"/>
      <c r="G11" s="32">
        <f>2.9+0.4</f>
        <v>3.3</v>
      </c>
      <c r="H11" s="32">
        <f>0.6+0.4</f>
        <v>1</v>
      </c>
      <c r="I11" s="61"/>
      <c r="J11" s="62"/>
      <c r="K11" s="32" t="s">
        <v>10</v>
      </c>
      <c r="L11" s="60">
        <f>H11*G11</f>
        <v>3.3</v>
      </c>
      <c r="M11" s="62"/>
      <c r="N11" s="62"/>
      <c r="O11" s="62"/>
      <c r="P11" s="62"/>
    </row>
    <row r="12" spans="1:16">
      <c r="A12" s="13"/>
      <c r="B12" s="59"/>
      <c r="C12" s="59"/>
      <c r="D12" s="59"/>
      <c r="E12" s="61"/>
      <c r="F12" s="61"/>
      <c r="G12" s="32"/>
      <c r="H12" s="32"/>
      <c r="I12" s="61"/>
      <c r="J12" s="62"/>
      <c r="K12" s="32"/>
      <c r="L12" s="62"/>
      <c r="M12" s="62"/>
      <c r="N12" s="62"/>
      <c r="O12" s="62"/>
      <c r="P12" s="62"/>
    </row>
    <row r="13" spans="1:16">
      <c r="A13" s="50"/>
      <c r="B13" s="50"/>
      <c r="C13" s="51"/>
      <c r="D13" s="51"/>
      <c r="E13" s="50"/>
      <c r="F13" s="52"/>
      <c r="G13" s="52"/>
      <c r="H13" s="52"/>
      <c r="I13" s="52"/>
      <c r="J13" s="52"/>
      <c r="K13" s="52"/>
      <c r="L13" s="53"/>
      <c r="M13" s="54"/>
      <c r="N13" s="55"/>
      <c r="O13" s="55"/>
      <c r="P13" s="55"/>
    </row>
    <row r="14" spans="1:16">
      <c r="A14" s="13" t="s">
        <v>52</v>
      </c>
      <c r="B14" s="143" t="s">
        <v>37</v>
      </c>
      <c r="C14" s="143"/>
      <c r="D14" s="143"/>
      <c r="E14" s="61"/>
      <c r="F14" s="61"/>
      <c r="G14" s="32">
        <v>6.82</v>
      </c>
      <c r="H14" s="32">
        <v>4</v>
      </c>
      <c r="I14" s="64"/>
      <c r="J14" s="62"/>
      <c r="K14" s="32" t="s">
        <v>10</v>
      </c>
      <c r="L14" s="60">
        <f>H14*G14</f>
        <v>27.28</v>
      </c>
      <c r="M14" s="62"/>
      <c r="N14" s="62"/>
      <c r="O14" s="62"/>
      <c r="P14" s="62"/>
    </row>
    <row r="15" spans="1:16">
      <c r="A15" s="13"/>
      <c r="B15" s="18"/>
      <c r="C15" s="14"/>
      <c r="D15" s="14"/>
      <c r="E15" s="61"/>
      <c r="F15" s="61"/>
      <c r="G15" s="61"/>
      <c r="H15" s="61"/>
      <c r="I15" s="61"/>
      <c r="J15" s="62"/>
      <c r="K15" s="62"/>
      <c r="L15" s="62"/>
      <c r="M15" s="62"/>
      <c r="N15" s="62"/>
      <c r="O15" s="62"/>
      <c r="P15" s="62"/>
    </row>
    <row r="16" spans="1:16">
      <c r="A16" s="61"/>
      <c r="B16" s="18"/>
      <c r="C16" s="14"/>
      <c r="D16" s="61"/>
      <c r="E16" s="61"/>
      <c r="F16" s="32"/>
      <c r="G16" s="32"/>
      <c r="H16" s="61"/>
      <c r="I16" s="61"/>
      <c r="J16" s="65"/>
      <c r="K16" s="62"/>
      <c r="L16" s="61"/>
      <c r="M16" s="62"/>
      <c r="N16" s="62"/>
      <c r="O16" s="62"/>
      <c r="P16" s="62"/>
    </row>
    <row r="17" spans="1:16">
      <c r="A17" s="13"/>
      <c r="B17" s="18"/>
      <c r="C17" s="14"/>
      <c r="D17" s="14"/>
      <c r="E17" s="61"/>
      <c r="F17" s="32"/>
      <c r="G17" s="32"/>
      <c r="H17" s="61"/>
      <c r="I17" s="61"/>
      <c r="J17" s="65"/>
      <c r="K17" s="62"/>
      <c r="L17" s="61"/>
      <c r="M17" s="62"/>
      <c r="N17" s="62"/>
      <c r="O17" s="62"/>
      <c r="P17" s="62"/>
    </row>
    <row r="18" spans="1:16">
      <c r="A18" s="13"/>
      <c r="B18" s="18"/>
      <c r="C18" s="14"/>
      <c r="D18" s="14"/>
      <c r="E18" s="61"/>
      <c r="F18" s="32"/>
      <c r="G18" s="32"/>
      <c r="H18" s="61"/>
      <c r="I18" s="61"/>
      <c r="J18" s="65"/>
      <c r="K18" s="62"/>
      <c r="L18" s="61"/>
      <c r="M18" s="62"/>
      <c r="N18" s="62"/>
      <c r="O18" s="62"/>
      <c r="P18" s="62"/>
    </row>
    <row r="19" spans="1:16">
      <c r="A19" s="13" t="s">
        <v>53</v>
      </c>
      <c r="B19" s="143" t="s">
        <v>38</v>
      </c>
      <c r="C19" s="143"/>
      <c r="D19" s="143"/>
      <c r="E19" s="61"/>
      <c r="F19" s="32"/>
      <c r="G19" s="32">
        <f>2.9+0.4</f>
        <v>3.3</v>
      </c>
      <c r="H19" s="32">
        <f>0.6+0.4</f>
        <v>1</v>
      </c>
      <c r="I19" s="32">
        <v>0.65</v>
      </c>
      <c r="J19" s="32"/>
      <c r="K19" s="32" t="s">
        <v>44</v>
      </c>
      <c r="L19" s="60">
        <f>I19*H19*G19</f>
        <v>2.145</v>
      </c>
      <c r="M19" s="62"/>
      <c r="N19" s="61"/>
      <c r="O19" s="62"/>
      <c r="P19" s="62"/>
    </row>
    <row r="20" spans="1:16">
      <c r="A20" s="13"/>
      <c r="B20" s="59"/>
      <c r="C20" s="59"/>
      <c r="D20" s="59"/>
      <c r="E20" s="61"/>
      <c r="F20" s="32"/>
      <c r="G20" s="32"/>
      <c r="H20" s="61"/>
      <c r="I20" s="32"/>
      <c r="J20" s="32"/>
      <c r="K20" s="32"/>
      <c r="L20" s="61"/>
      <c r="M20" s="62"/>
      <c r="N20" s="62"/>
      <c r="O20" s="62"/>
      <c r="P20" s="62"/>
    </row>
    <row r="21" spans="1:16">
      <c r="A21" s="13"/>
      <c r="B21" s="59"/>
      <c r="C21" s="59"/>
      <c r="D21" s="59"/>
      <c r="E21" s="61"/>
      <c r="F21" s="32"/>
      <c r="G21" s="32"/>
      <c r="H21" s="64"/>
      <c r="I21" s="32"/>
      <c r="J21" s="32"/>
      <c r="K21" s="65"/>
      <c r="L21" s="61"/>
      <c r="M21" s="62"/>
      <c r="N21" s="62"/>
      <c r="O21" s="62"/>
      <c r="P21" s="62"/>
    </row>
    <row r="22" spans="1:16">
      <c r="A22" s="13"/>
      <c r="B22" s="18"/>
      <c r="C22" s="14"/>
      <c r="D22" s="14"/>
      <c r="E22" s="61"/>
      <c r="F22" s="32"/>
      <c r="G22" s="32"/>
      <c r="H22" s="64"/>
      <c r="I22" s="61"/>
      <c r="J22" s="61"/>
      <c r="K22" s="65"/>
      <c r="L22" s="61"/>
      <c r="M22" s="62"/>
      <c r="N22" s="62"/>
      <c r="O22" s="62"/>
      <c r="P22" s="62"/>
    </row>
    <row r="23" spans="1:16">
      <c r="A23" s="13"/>
      <c r="B23" s="18"/>
      <c r="C23" s="14"/>
      <c r="D23" s="14"/>
      <c r="E23" s="61"/>
      <c r="F23" s="32"/>
      <c r="G23" s="32"/>
      <c r="H23" s="61"/>
      <c r="I23" s="61"/>
      <c r="J23" s="32"/>
      <c r="K23" s="32"/>
      <c r="L23" s="61"/>
      <c r="M23" s="62"/>
      <c r="N23" s="62"/>
      <c r="O23" s="62"/>
      <c r="P23" s="62"/>
    </row>
    <row r="24" spans="1:16">
      <c r="A24" s="13"/>
      <c r="B24" s="18"/>
      <c r="C24" s="14"/>
      <c r="D24" s="14"/>
      <c r="E24" s="61"/>
      <c r="F24" s="61"/>
      <c r="G24" s="61"/>
      <c r="H24" s="61"/>
      <c r="I24" s="61"/>
      <c r="J24" s="62"/>
      <c r="K24" s="62"/>
      <c r="L24" s="62"/>
      <c r="M24" s="62"/>
      <c r="N24" s="62"/>
      <c r="O24" s="62"/>
      <c r="P24" s="62"/>
    </row>
    <row r="25" spans="1:16">
      <c r="A25" s="13" t="s">
        <v>54</v>
      </c>
      <c r="B25" s="143" t="s">
        <v>64</v>
      </c>
      <c r="C25" s="143"/>
      <c r="D25" s="143"/>
      <c r="E25" s="61"/>
      <c r="F25" s="32"/>
      <c r="G25" s="32">
        <f>2.9+0.4</f>
        <v>3.3</v>
      </c>
      <c r="H25" s="32">
        <f>0.6+0.4</f>
        <v>1</v>
      </c>
      <c r="I25" s="32">
        <v>0.05</v>
      </c>
      <c r="J25" s="32"/>
      <c r="K25" s="32" t="s">
        <v>10</v>
      </c>
      <c r="L25" s="60">
        <f>H25*G25</f>
        <v>3.3</v>
      </c>
      <c r="M25" s="62"/>
      <c r="N25" s="62"/>
      <c r="O25" s="62"/>
      <c r="P25" s="62"/>
    </row>
    <row r="26" spans="1:16">
      <c r="A26" s="13"/>
      <c r="B26" s="59"/>
      <c r="C26" s="59"/>
      <c r="D26" s="59"/>
      <c r="E26" s="61"/>
      <c r="F26" s="32"/>
      <c r="G26" s="32"/>
      <c r="H26" s="61"/>
      <c r="I26" s="32"/>
      <c r="J26" s="32"/>
      <c r="K26" s="32"/>
      <c r="L26" s="61"/>
      <c r="M26" s="62"/>
      <c r="N26" s="62"/>
      <c r="O26" s="62"/>
      <c r="P26" s="62"/>
    </row>
    <row r="27" spans="1:16">
      <c r="A27" s="13"/>
      <c r="B27" s="59"/>
      <c r="C27" s="59"/>
      <c r="D27" s="59"/>
      <c r="E27" s="61"/>
      <c r="F27" s="32"/>
      <c r="G27" s="32"/>
      <c r="H27" s="61"/>
      <c r="I27" s="61"/>
      <c r="J27" s="65"/>
      <c r="K27" s="62"/>
      <c r="L27" s="61"/>
      <c r="M27" s="62"/>
      <c r="N27" s="62"/>
      <c r="O27" s="62"/>
      <c r="P27" s="62"/>
    </row>
    <row r="28" spans="1:16">
      <c r="A28" s="13"/>
      <c r="B28" s="59"/>
      <c r="C28" s="59"/>
      <c r="D28" s="59"/>
      <c r="E28" s="61"/>
      <c r="F28" s="32"/>
      <c r="G28" s="32"/>
      <c r="H28" s="61"/>
      <c r="I28" s="61"/>
      <c r="J28" s="65"/>
      <c r="K28" s="62"/>
      <c r="L28" s="61"/>
      <c r="M28" s="62"/>
      <c r="N28" s="62"/>
      <c r="O28" s="62"/>
      <c r="P28" s="62"/>
    </row>
    <row r="29" spans="1:16">
      <c r="A29" s="1"/>
      <c r="B29" s="18"/>
      <c r="C29" s="14"/>
      <c r="D29" s="14"/>
      <c r="E29" s="61"/>
      <c r="F29" s="32"/>
      <c r="G29" s="32"/>
      <c r="H29" s="61"/>
      <c r="I29" s="61"/>
      <c r="J29" s="62"/>
      <c r="K29" s="65"/>
      <c r="L29" s="62"/>
      <c r="M29" s="62"/>
      <c r="N29" s="62"/>
      <c r="O29" s="62"/>
      <c r="P29" s="62"/>
    </row>
    <row r="30" spans="1:16">
      <c r="A30" s="13" t="s">
        <v>55</v>
      </c>
      <c r="B30" s="143" t="s">
        <v>65</v>
      </c>
      <c r="C30" s="143"/>
      <c r="D30" s="143"/>
      <c r="E30" s="61"/>
      <c r="F30" s="61"/>
      <c r="G30" s="32">
        <v>2.9</v>
      </c>
      <c r="H30" s="32">
        <v>0.6</v>
      </c>
      <c r="I30" s="32">
        <v>0.2</v>
      </c>
      <c r="J30" s="62"/>
      <c r="K30" s="32" t="s">
        <v>18</v>
      </c>
      <c r="L30" s="60">
        <f>G30</f>
        <v>2.9</v>
      </c>
      <c r="M30" s="62"/>
      <c r="N30" s="62"/>
      <c r="O30" s="62"/>
      <c r="P30" s="62"/>
    </row>
    <row r="31" spans="1:16">
      <c r="A31" s="1"/>
      <c r="B31" s="18"/>
      <c r="C31" s="14"/>
      <c r="D31" s="14"/>
      <c r="E31" s="61"/>
      <c r="F31" s="61"/>
      <c r="G31" s="61"/>
      <c r="H31" s="61"/>
      <c r="I31" s="61"/>
      <c r="J31" s="62"/>
      <c r="K31" s="62"/>
      <c r="L31" s="62"/>
      <c r="M31" s="62"/>
      <c r="N31" s="62"/>
      <c r="O31" s="62"/>
      <c r="P31" s="62"/>
    </row>
    <row r="32" spans="1:16">
      <c r="A32" s="13" t="s">
        <v>56</v>
      </c>
      <c r="B32" s="143" t="s">
        <v>143</v>
      </c>
      <c r="C32" s="143"/>
      <c r="D32" s="143"/>
      <c r="E32" s="61"/>
      <c r="F32" s="32"/>
      <c r="G32" s="32">
        <v>0.4</v>
      </c>
      <c r="H32" s="32">
        <v>0.4</v>
      </c>
      <c r="I32" s="32">
        <v>0.6</v>
      </c>
      <c r="J32" s="66">
        <v>2</v>
      </c>
      <c r="K32" s="32" t="s">
        <v>19</v>
      </c>
      <c r="L32" s="60">
        <f>J32</f>
        <v>2</v>
      </c>
      <c r="M32" s="62"/>
      <c r="N32" s="62"/>
      <c r="O32" s="62"/>
      <c r="P32" s="62"/>
    </row>
    <row r="33" spans="1:16">
      <c r="A33" s="61"/>
      <c r="B33" s="59"/>
      <c r="C33" s="59"/>
      <c r="D33" s="59"/>
      <c r="E33" s="61"/>
      <c r="F33" s="32"/>
      <c r="G33" s="32"/>
      <c r="H33" s="32"/>
      <c r="I33" s="32"/>
      <c r="J33" s="66"/>
      <c r="K33" s="32"/>
      <c r="L33" s="62"/>
      <c r="M33" s="61"/>
      <c r="N33" s="62"/>
      <c r="O33" s="62"/>
      <c r="P33" s="62"/>
    </row>
    <row r="34" spans="1:16">
      <c r="A34" s="13" t="s">
        <v>57</v>
      </c>
      <c r="B34" s="1" t="s">
        <v>146</v>
      </c>
      <c r="C34" s="14"/>
      <c r="D34" s="14"/>
      <c r="E34" s="61"/>
      <c r="F34" s="32"/>
      <c r="G34" s="32">
        <v>2.9</v>
      </c>
      <c r="H34" s="32">
        <v>0.2</v>
      </c>
      <c r="I34" s="32">
        <v>0.6</v>
      </c>
      <c r="J34" s="32"/>
      <c r="K34" s="32" t="s">
        <v>18</v>
      </c>
      <c r="L34" s="60">
        <f>G34</f>
        <v>2.9</v>
      </c>
      <c r="M34" s="62"/>
      <c r="N34" s="62"/>
      <c r="O34" s="62"/>
      <c r="P34" s="62"/>
    </row>
    <row r="35" spans="1:16">
      <c r="A35" s="61"/>
      <c r="B35" s="1"/>
      <c r="C35" s="14"/>
      <c r="D35" s="14"/>
      <c r="E35" s="61"/>
      <c r="F35" s="32"/>
      <c r="G35" s="32"/>
      <c r="H35" s="61"/>
      <c r="I35" s="32"/>
      <c r="J35" s="32"/>
      <c r="K35" s="32"/>
      <c r="L35" s="32"/>
      <c r="M35" s="62"/>
      <c r="N35" s="62"/>
      <c r="O35" s="62"/>
      <c r="P35" s="62"/>
    </row>
    <row r="36" spans="1:16">
      <c r="A36" s="13" t="s">
        <v>58</v>
      </c>
      <c r="B36" s="1" t="s">
        <v>66</v>
      </c>
      <c r="C36" s="14"/>
      <c r="D36" s="14"/>
      <c r="E36" s="61"/>
      <c r="F36" s="32"/>
      <c r="G36" s="32">
        <f>2.9+0.4</f>
        <v>3.3</v>
      </c>
      <c r="H36" s="32">
        <f>0.6+0.4</f>
        <v>1</v>
      </c>
      <c r="I36" s="32">
        <v>0.65</v>
      </c>
      <c r="J36" s="32"/>
      <c r="K36" s="32"/>
      <c r="L36" s="64">
        <f>I36*H36*G36</f>
        <v>2.145</v>
      </c>
      <c r="M36" s="61" t="s">
        <v>69</v>
      </c>
      <c r="N36" s="62"/>
      <c r="O36" s="62"/>
      <c r="P36" s="62"/>
    </row>
    <row r="37" spans="1:16">
      <c r="A37" s="61"/>
      <c r="B37" s="1"/>
      <c r="C37" s="14"/>
      <c r="D37" s="14"/>
      <c r="E37" s="61"/>
      <c r="F37" s="32"/>
      <c r="G37" s="32">
        <v>-2.9</v>
      </c>
      <c r="H37" s="32">
        <v>0.6</v>
      </c>
      <c r="I37" s="32">
        <v>0.2</v>
      </c>
      <c r="J37" s="32"/>
      <c r="K37" s="32"/>
      <c r="L37" s="64">
        <f>I37*H37*G37</f>
        <v>-0.34799999999999998</v>
      </c>
      <c r="M37" s="61" t="s">
        <v>67</v>
      </c>
      <c r="N37" s="62"/>
      <c r="O37" s="62"/>
      <c r="P37" s="62"/>
    </row>
    <row r="38" spans="1:16">
      <c r="A38" s="61"/>
      <c r="B38" s="1"/>
      <c r="C38" s="14"/>
      <c r="D38" s="14"/>
      <c r="E38" s="61"/>
      <c r="F38" s="32"/>
      <c r="G38" s="32">
        <v>-0.4</v>
      </c>
      <c r="H38" s="64">
        <v>0.4</v>
      </c>
      <c r="I38" s="32">
        <v>0.5</v>
      </c>
      <c r="J38" s="66">
        <v>2</v>
      </c>
      <c r="K38" s="32"/>
      <c r="L38" s="64">
        <f>I38*H38*G38*J38</f>
        <v>-0.16000000000000003</v>
      </c>
      <c r="M38" s="61" t="s">
        <v>68</v>
      </c>
      <c r="N38" s="62"/>
      <c r="O38" s="62"/>
      <c r="P38" s="62"/>
    </row>
    <row r="39" spans="1:16">
      <c r="A39" s="61"/>
      <c r="B39" s="1"/>
      <c r="C39" s="14"/>
      <c r="D39" s="14"/>
      <c r="E39" s="61"/>
      <c r="F39" s="32"/>
      <c r="G39" s="32"/>
      <c r="H39" s="64"/>
      <c r="I39" s="32"/>
      <c r="J39" s="66"/>
      <c r="K39" s="32" t="s">
        <v>44</v>
      </c>
      <c r="L39" s="60">
        <f>SUM(L36:L38)</f>
        <v>1.637</v>
      </c>
      <c r="M39" s="62"/>
      <c r="N39" s="62"/>
      <c r="O39" s="62"/>
      <c r="P39" s="62"/>
    </row>
    <row r="40" spans="1:16">
      <c r="A40" s="61"/>
      <c r="B40" s="1"/>
      <c r="C40" s="14"/>
      <c r="D40" s="14"/>
      <c r="E40" s="61"/>
      <c r="F40" s="32"/>
      <c r="G40" s="32"/>
      <c r="H40" s="64"/>
      <c r="I40" s="32"/>
      <c r="J40" s="66"/>
      <c r="K40" s="32"/>
      <c r="L40" s="64"/>
      <c r="M40" s="62"/>
      <c r="N40" s="62"/>
      <c r="O40" s="62"/>
      <c r="P40" s="62"/>
    </row>
    <row r="41" spans="1:16">
      <c r="A41" s="56"/>
      <c r="B41" s="57"/>
      <c r="C41" s="51"/>
      <c r="D41" s="51"/>
      <c r="E41" s="50"/>
      <c r="F41" s="58"/>
      <c r="G41" s="58"/>
      <c r="H41" s="50"/>
      <c r="I41" s="58"/>
      <c r="J41" s="58"/>
      <c r="K41" s="58"/>
      <c r="L41" s="50"/>
      <c r="M41" s="55"/>
      <c r="N41" s="55"/>
      <c r="O41" s="55"/>
      <c r="P41" s="55"/>
    </row>
    <row r="42" spans="1:16">
      <c r="A42" s="13"/>
      <c r="B42" s="1"/>
      <c r="C42" s="14"/>
      <c r="D42" s="14"/>
      <c r="E42" s="61"/>
      <c r="F42" s="32"/>
      <c r="G42" s="32"/>
      <c r="H42" s="61"/>
      <c r="I42" s="32"/>
      <c r="J42" s="32"/>
      <c r="K42" s="32"/>
      <c r="L42" s="61"/>
      <c r="M42" s="62"/>
      <c r="N42" s="62"/>
      <c r="O42" s="62"/>
      <c r="P42" s="62"/>
    </row>
    <row r="43" spans="1:16">
      <c r="A43" s="13"/>
      <c r="B43" s="1"/>
      <c r="C43" s="14"/>
      <c r="D43" s="14"/>
      <c r="E43" s="61"/>
      <c r="F43" s="32"/>
      <c r="G43" s="32"/>
      <c r="H43" s="61"/>
      <c r="I43" s="32"/>
      <c r="J43" s="32"/>
      <c r="K43" s="32"/>
      <c r="L43" s="61"/>
      <c r="M43" s="62"/>
      <c r="N43" s="62"/>
      <c r="O43" s="62"/>
      <c r="P43" s="62"/>
    </row>
    <row r="44" spans="1:16">
      <c r="A44" s="13"/>
      <c r="B44" s="1"/>
      <c r="C44" s="14"/>
      <c r="D44" s="14"/>
      <c r="E44" s="61"/>
      <c r="F44" s="32"/>
      <c r="G44" s="32"/>
      <c r="H44" s="61"/>
      <c r="I44" s="32"/>
      <c r="J44" s="32"/>
      <c r="K44" s="32"/>
      <c r="L44" s="61"/>
      <c r="M44" s="62"/>
      <c r="N44" s="62"/>
      <c r="O44" s="62"/>
      <c r="P44" s="62"/>
    </row>
    <row r="45" spans="1:16">
      <c r="A45" s="13" t="s">
        <v>15</v>
      </c>
      <c r="B45" s="143" t="s">
        <v>109</v>
      </c>
      <c r="C45" s="143"/>
      <c r="D45" s="143"/>
      <c r="E45" s="61"/>
      <c r="F45" s="32"/>
      <c r="G45" s="32">
        <f>2.9+0.4</f>
        <v>3.3</v>
      </c>
      <c r="H45" s="32">
        <f>0.6+0.4</f>
        <v>1</v>
      </c>
      <c r="I45" s="32"/>
      <c r="J45" s="32"/>
      <c r="K45" s="32" t="s">
        <v>10</v>
      </c>
      <c r="L45" s="60">
        <f>G45*H45</f>
        <v>3.3</v>
      </c>
      <c r="M45" s="62"/>
      <c r="N45" s="62"/>
      <c r="O45" s="62"/>
      <c r="P45" s="62"/>
    </row>
    <row r="46" spans="1:16">
      <c r="A46" s="61"/>
      <c r="B46" s="61"/>
      <c r="C46" s="13"/>
      <c r="D46" s="13"/>
      <c r="E46" s="61"/>
      <c r="F46" s="61"/>
      <c r="G46" s="61"/>
      <c r="H46" s="61"/>
      <c r="I46" s="61"/>
      <c r="J46" s="32"/>
      <c r="K46" s="62"/>
      <c r="L46" s="62"/>
      <c r="M46" s="62"/>
      <c r="N46" s="62"/>
      <c r="O46" s="62"/>
      <c r="P46" s="62"/>
    </row>
    <row r="47" spans="1:16">
      <c r="A47" s="61"/>
      <c r="B47" s="61"/>
      <c r="C47" s="61"/>
      <c r="D47" s="61"/>
      <c r="E47" s="61"/>
      <c r="F47" s="61"/>
      <c r="G47" s="61"/>
      <c r="H47" s="61"/>
      <c r="I47" s="61"/>
      <c r="J47" s="32"/>
      <c r="K47" s="62"/>
      <c r="L47" s="62"/>
      <c r="M47" s="62"/>
      <c r="N47" s="62"/>
      <c r="O47" s="62"/>
      <c r="P47" s="62"/>
    </row>
    <row r="48" spans="1:16">
      <c r="A48" s="13"/>
      <c r="B48" s="142"/>
      <c r="C48" s="142"/>
      <c r="D48" s="142"/>
      <c r="E48" s="61"/>
      <c r="F48" s="61"/>
      <c r="G48" s="61"/>
      <c r="H48" s="64"/>
      <c r="I48" s="61"/>
      <c r="J48" s="32"/>
      <c r="K48" s="65"/>
      <c r="L48" s="61"/>
      <c r="M48" s="62"/>
      <c r="N48" s="62"/>
      <c r="O48" s="62"/>
      <c r="P48" s="62"/>
    </row>
    <row r="49" spans="1:16">
      <c r="A49" s="61"/>
      <c r="B49" s="61"/>
      <c r="C49" s="61"/>
      <c r="D49" s="61"/>
      <c r="E49" s="61"/>
      <c r="F49" s="61"/>
      <c r="G49" s="61"/>
      <c r="H49" s="61"/>
      <c r="I49" s="61"/>
      <c r="J49" s="32"/>
      <c r="K49" s="62"/>
      <c r="L49" s="61"/>
      <c r="M49" s="62"/>
      <c r="N49" s="62"/>
      <c r="O49" s="62"/>
      <c r="P49" s="62"/>
    </row>
    <row r="50" spans="1:16">
      <c r="A50" s="13" t="s">
        <v>16</v>
      </c>
      <c r="B50" s="143" t="s">
        <v>108</v>
      </c>
      <c r="C50" s="143"/>
      <c r="D50" s="143"/>
      <c r="E50" s="61"/>
      <c r="F50" s="61"/>
      <c r="G50" s="32">
        <f>2.9+0.4</f>
        <v>3.3</v>
      </c>
      <c r="H50" s="32">
        <f>0.6+0.4</f>
        <v>1</v>
      </c>
      <c r="I50" s="32"/>
      <c r="J50" s="32"/>
      <c r="K50" s="32" t="s">
        <v>10</v>
      </c>
      <c r="L50" s="64">
        <f>G50*H50</f>
        <v>3.3</v>
      </c>
      <c r="M50" s="62"/>
      <c r="N50" s="62"/>
      <c r="O50" s="62"/>
      <c r="P50" s="62"/>
    </row>
    <row r="51" spans="1:16">
      <c r="A51" s="61"/>
      <c r="B51" s="61"/>
      <c r="C51" s="61"/>
      <c r="D51" s="61"/>
      <c r="E51" s="61"/>
      <c r="F51" s="61"/>
      <c r="G51" s="32">
        <v>-0.4</v>
      </c>
      <c r="H51" s="32">
        <v>0.4</v>
      </c>
      <c r="I51" s="32">
        <v>0.5</v>
      </c>
      <c r="J51" s="66">
        <v>2</v>
      </c>
      <c r="K51" s="32"/>
      <c r="L51" s="64">
        <f>G51*H51*J51</f>
        <v>-0.32000000000000006</v>
      </c>
      <c r="M51" s="61" t="s">
        <v>68</v>
      </c>
      <c r="N51" s="62"/>
      <c r="O51" s="62"/>
      <c r="P51" s="62"/>
    </row>
    <row r="52" spans="1:16">
      <c r="A52" s="61"/>
      <c r="B52" s="61"/>
      <c r="C52" s="61"/>
      <c r="D52" s="61"/>
      <c r="E52" s="61"/>
      <c r="F52" s="61"/>
      <c r="G52" s="61"/>
      <c r="H52" s="61"/>
      <c r="I52" s="62"/>
      <c r="J52" s="65"/>
      <c r="K52" s="62"/>
      <c r="L52" s="60">
        <f>SUM(L50:L51)</f>
        <v>2.9799999999999995</v>
      </c>
      <c r="M52" s="62"/>
      <c r="N52" s="62"/>
      <c r="O52" s="62"/>
      <c r="P52" s="62"/>
    </row>
    <row r="53" spans="1:16">
      <c r="A53" s="13"/>
      <c r="B53" s="61"/>
      <c r="C53" s="61"/>
      <c r="D53" s="61"/>
      <c r="E53" s="32"/>
      <c r="F53" s="32"/>
      <c r="G53" s="64"/>
      <c r="H53" s="61"/>
      <c r="I53" s="62"/>
      <c r="J53" s="32"/>
      <c r="K53" s="61"/>
      <c r="L53" s="62"/>
      <c r="M53" s="62"/>
      <c r="N53" s="62"/>
      <c r="O53" s="62"/>
      <c r="P53" s="62"/>
    </row>
    <row r="54" spans="1:16">
      <c r="A54" s="61"/>
      <c r="B54" s="61"/>
      <c r="C54" s="61"/>
      <c r="D54" s="61"/>
      <c r="E54" s="61"/>
      <c r="F54" s="61"/>
      <c r="G54" s="61"/>
      <c r="H54" s="61"/>
      <c r="I54" s="62"/>
      <c r="J54" s="65"/>
      <c r="K54" s="62"/>
      <c r="L54" s="62"/>
      <c r="M54" s="62"/>
      <c r="N54" s="62"/>
      <c r="O54" s="62"/>
      <c r="P54" s="62"/>
    </row>
    <row r="55" spans="1:16">
      <c r="A55" s="61"/>
      <c r="B55" s="61"/>
      <c r="C55" s="61"/>
      <c r="D55" s="61"/>
      <c r="E55" s="61"/>
      <c r="F55" s="61"/>
      <c r="G55" s="61"/>
      <c r="H55" s="61"/>
      <c r="I55" s="62"/>
      <c r="J55" s="65"/>
      <c r="K55" s="62"/>
      <c r="L55" s="62"/>
      <c r="M55" s="62"/>
      <c r="N55" s="62"/>
      <c r="O55" s="62"/>
      <c r="P55" s="62"/>
    </row>
    <row r="56" spans="1:16">
      <c r="A56" s="13" t="s">
        <v>17</v>
      </c>
      <c r="B56" s="1" t="s">
        <v>73</v>
      </c>
      <c r="C56" s="14"/>
      <c r="D56" s="14"/>
      <c r="E56" s="61"/>
      <c r="F56" s="67" t="s">
        <v>72</v>
      </c>
      <c r="G56" s="64">
        <v>6.82</v>
      </c>
      <c r="H56" s="61"/>
      <c r="I56" s="32">
        <v>5.18</v>
      </c>
      <c r="J56" s="32"/>
      <c r="K56" s="62"/>
      <c r="L56" s="32">
        <f>I56*G56</f>
        <v>35.327599999999997</v>
      </c>
      <c r="M56" s="62"/>
      <c r="N56" s="62"/>
      <c r="O56" s="62"/>
      <c r="P56" s="62"/>
    </row>
    <row r="57" spans="1:16">
      <c r="B57" s="61"/>
      <c r="C57" s="61"/>
      <c r="D57" s="61"/>
      <c r="E57" s="61"/>
      <c r="F57" s="61" t="s">
        <v>74</v>
      </c>
      <c r="G57" s="64">
        <v>5.84</v>
      </c>
      <c r="H57" s="61"/>
      <c r="I57" s="32">
        <v>5.18</v>
      </c>
      <c r="J57" s="65"/>
      <c r="K57" s="62"/>
      <c r="L57" s="32">
        <f t="shared" ref="L57:L58" si="0">I57*G57</f>
        <v>30.251199999999997</v>
      </c>
      <c r="M57" s="62"/>
      <c r="N57" s="62"/>
      <c r="O57" s="62"/>
      <c r="P57" s="62"/>
    </row>
    <row r="58" spans="1:16">
      <c r="B58" s="61"/>
      <c r="C58" s="61"/>
      <c r="D58" s="61"/>
      <c r="E58" s="61"/>
      <c r="F58" s="61" t="s">
        <v>76</v>
      </c>
      <c r="G58" s="64">
        <v>5.77</v>
      </c>
      <c r="H58" s="61"/>
      <c r="I58" s="32">
        <v>5.18</v>
      </c>
      <c r="J58" s="65"/>
      <c r="K58" s="62"/>
      <c r="L58" s="32">
        <f t="shared" si="0"/>
        <v>29.888599999999997</v>
      </c>
      <c r="M58" s="62"/>
      <c r="N58" s="62"/>
      <c r="O58" s="62"/>
      <c r="P58" s="62"/>
    </row>
    <row r="59" spans="1:16">
      <c r="A59" s="61"/>
      <c r="B59" s="61"/>
      <c r="C59" s="61"/>
      <c r="D59" s="61"/>
      <c r="E59" s="61"/>
      <c r="F59" s="61" t="s">
        <v>75</v>
      </c>
      <c r="G59" s="64">
        <v>7.23</v>
      </c>
      <c r="H59" s="61"/>
      <c r="I59" s="32">
        <v>5.18</v>
      </c>
      <c r="J59" s="62"/>
      <c r="L59" s="32">
        <f>I59*G59</f>
        <v>37.4514</v>
      </c>
      <c r="M59" s="62"/>
      <c r="N59" s="62"/>
      <c r="O59" s="62"/>
      <c r="P59" s="62"/>
    </row>
    <row r="60" spans="1:16">
      <c r="A60" s="61"/>
      <c r="B60" s="61"/>
      <c r="C60" s="61"/>
      <c r="D60" s="61"/>
      <c r="E60" s="61"/>
      <c r="F60" s="61"/>
      <c r="G60" s="64"/>
      <c r="H60" s="61"/>
      <c r="I60" s="32"/>
      <c r="J60" s="62"/>
      <c r="K60" s="32" t="s">
        <v>10</v>
      </c>
      <c r="L60" s="60">
        <f>SUM(L56:L59)</f>
        <v>132.9188</v>
      </c>
      <c r="M60" s="62"/>
      <c r="N60" s="62"/>
      <c r="O60" s="62"/>
      <c r="P60" s="62"/>
    </row>
    <row r="61" spans="1:16">
      <c r="A61" s="13"/>
      <c r="B61" s="1"/>
      <c r="C61" s="13"/>
      <c r="D61" s="61"/>
      <c r="E61" s="61"/>
      <c r="F61" s="61"/>
      <c r="G61" s="64"/>
      <c r="H61" s="61"/>
      <c r="I61" s="62"/>
      <c r="J61" s="66"/>
      <c r="K61" s="61"/>
      <c r="L61" s="62"/>
      <c r="M61" s="62"/>
      <c r="N61" s="62"/>
      <c r="O61" s="62"/>
      <c r="P61" s="62"/>
    </row>
    <row r="62" spans="1:16">
      <c r="A62" s="13" t="s">
        <v>26</v>
      </c>
      <c r="B62" s="1" t="s">
        <v>102</v>
      </c>
      <c r="C62" s="13"/>
      <c r="D62" s="61"/>
      <c r="E62" s="61"/>
      <c r="F62" s="61"/>
      <c r="G62" s="64"/>
      <c r="H62" s="61"/>
      <c r="I62" s="62"/>
      <c r="J62" s="66">
        <v>1</v>
      </c>
      <c r="K62" s="32" t="s">
        <v>19</v>
      </c>
      <c r="L62" s="60">
        <f>J62</f>
        <v>1</v>
      </c>
      <c r="M62" s="62"/>
      <c r="N62" s="62"/>
      <c r="O62" s="62"/>
      <c r="P62" s="62"/>
    </row>
    <row r="63" spans="1:16">
      <c r="B63" s="68"/>
      <c r="C63" s="61"/>
      <c r="D63" s="61"/>
      <c r="E63" s="61"/>
      <c r="F63" s="61"/>
      <c r="G63" s="64"/>
      <c r="H63" s="61"/>
      <c r="I63" s="62"/>
      <c r="J63" s="32"/>
      <c r="K63" s="61"/>
      <c r="L63" s="62"/>
      <c r="M63" s="62"/>
      <c r="N63" s="62"/>
      <c r="O63" s="62"/>
      <c r="P63" s="62"/>
    </row>
    <row r="64" spans="1:16">
      <c r="A64" s="13" t="s">
        <v>27</v>
      </c>
      <c r="B64" s="61" t="s">
        <v>104</v>
      </c>
      <c r="C64" s="61"/>
      <c r="D64" s="61"/>
      <c r="E64" s="61"/>
      <c r="G64" s="32">
        <v>6.82</v>
      </c>
      <c r="H64" s="32">
        <v>5.88</v>
      </c>
      <c r="I64" s="62"/>
      <c r="J64" s="62"/>
      <c r="K64" s="32" t="s">
        <v>10</v>
      </c>
      <c r="L64" s="60">
        <f>H64*G64</f>
        <v>40.101599999999998</v>
      </c>
      <c r="M64" s="62"/>
      <c r="N64" s="62"/>
      <c r="O64" s="62"/>
      <c r="P64" s="62"/>
    </row>
    <row r="65" spans="1:16">
      <c r="B65" s="61"/>
      <c r="C65" s="61"/>
      <c r="D65" s="61"/>
      <c r="E65" s="61"/>
      <c r="G65" s="32"/>
      <c r="H65" s="32"/>
      <c r="I65" s="62"/>
      <c r="J65" s="62"/>
      <c r="K65" s="32"/>
      <c r="L65" s="62"/>
      <c r="M65" s="62"/>
      <c r="N65" s="62"/>
      <c r="O65" s="62"/>
      <c r="P65" s="62"/>
    </row>
    <row r="66" spans="1:16">
      <c r="A66" s="13" t="s">
        <v>142</v>
      </c>
      <c r="B66" s="61" t="s">
        <v>141</v>
      </c>
      <c r="C66" s="61"/>
      <c r="D66" s="61"/>
      <c r="E66" s="61"/>
      <c r="F66" s="61"/>
      <c r="G66" s="64"/>
      <c r="H66" s="32">
        <v>1.2</v>
      </c>
      <c r="I66" s="65"/>
      <c r="J66" s="32"/>
      <c r="K66" s="32" t="s">
        <v>18</v>
      </c>
      <c r="L66" s="60">
        <f>H66</f>
        <v>1.2</v>
      </c>
      <c r="M66" s="62"/>
      <c r="N66" s="62"/>
      <c r="O66" s="62"/>
      <c r="P66" s="62"/>
    </row>
    <row r="67" spans="1:16">
      <c r="A67" s="13"/>
      <c r="B67" s="61"/>
      <c r="C67" s="61"/>
      <c r="D67" s="61"/>
      <c r="E67" s="61"/>
      <c r="F67" s="61"/>
      <c r="G67" s="64"/>
      <c r="H67" s="61"/>
      <c r="I67" s="65"/>
      <c r="J67" s="32"/>
      <c r="K67" s="61"/>
      <c r="L67" s="62"/>
      <c r="M67" s="62"/>
      <c r="N67" s="62"/>
      <c r="O67" s="62"/>
      <c r="P67" s="62"/>
    </row>
    <row r="68" spans="1:16">
      <c r="A68" s="56"/>
      <c r="B68" s="57"/>
      <c r="C68" s="51"/>
      <c r="D68" s="51"/>
      <c r="E68" s="50"/>
      <c r="F68" s="58"/>
      <c r="G68" s="58"/>
      <c r="H68" s="50"/>
      <c r="I68" s="58"/>
      <c r="J68" s="58"/>
      <c r="K68" s="58"/>
      <c r="L68" s="50"/>
      <c r="M68" s="55"/>
      <c r="N68" s="55"/>
      <c r="O68" s="55"/>
      <c r="P68" s="55"/>
    </row>
    <row r="69" spans="1:16">
      <c r="I69" s="24"/>
    </row>
    <row r="70" spans="1:16">
      <c r="A70" s="61"/>
      <c r="B70" s="61"/>
      <c r="C70" s="61"/>
      <c r="D70" s="61"/>
      <c r="E70" s="30"/>
      <c r="F70" s="30"/>
      <c r="G70" s="30"/>
      <c r="H70" s="30"/>
      <c r="I70" s="30"/>
      <c r="J70" s="30"/>
      <c r="K70" s="63"/>
      <c r="L70" s="62"/>
      <c r="M70" s="62"/>
      <c r="N70" s="62"/>
      <c r="O70" s="62"/>
      <c r="P70" s="62"/>
    </row>
    <row r="71" spans="1:16" ht="14.25">
      <c r="A71" s="14" t="s">
        <v>62</v>
      </c>
      <c r="B71" s="1" t="s">
        <v>77</v>
      </c>
      <c r="C71" s="1"/>
      <c r="D71" s="1"/>
      <c r="E71" s="69"/>
      <c r="F71" s="69"/>
      <c r="G71" s="32">
        <v>0.3</v>
      </c>
      <c r="H71" s="32">
        <v>0.3</v>
      </c>
      <c r="I71" s="70" t="s">
        <v>78</v>
      </c>
      <c r="J71" s="71">
        <v>2</v>
      </c>
      <c r="K71" s="32" t="s">
        <v>25</v>
      </c>
      <c r="L71" s="60">
        <f>J71*9.5</f>
        <v>19</v>
      </c>
      <c r="M71" s="62"/>
      <c r="N71" s="62"/>
      <c r="O71" s="62"/>
      <c r="P71" s="62"/>
    </row>
    <row r="72" spans="1:16" ht="14.25">
      <c r="A72" s="61"/>
      <c r="B72" s="61"/>
      <c r="C72" s="61"/>
      <c r="D72" s="61"/>
      <c r="E72" s="72"/>
      <c r="F72" s="61"/>
      <c r="G72" s="22"/>
      <c r="H72" s="69"/>
      <c r="I72" s="70"/>
      <c r="J72" s="71"/>
      <c r="K72" s="32"/>
      <c r="L72" s="62"/>
      <c r="M72" s="62"/>
      <c r="N72" s="62"/>
      <c r="O72" s="62"/>
      <c r="P72" s="62"/>
    </row>
    <row r="73" spans="1:16">
      <c r="A73" s="61"/>
      <c r="B73" s="61"/>
      <c r="C73" s="1"/>
      <c r="D73" s="1"/>
      <c r="E73" s="61"/>
      <c r="F73" s="61"/>
      <c r="G73" s="61"/>
      <c r="H73" s="61"/>
      <c r="I73" s="28"/>
      <c r="J73" s="73"/>
      <c r="K73" s="32"/>
      <c r="L73" s="62"/>
      <c r="M73" s="62"/>
      <c r="N73" s="62"/>
      <c r="O73" s="62"/>
      <c r="P73" s="62"/>
    </row>
    <row r="74" spans="1:16" ht="14.25">
      <c r="A74" s="14" t="s">
        <v>61</v>
      </c>
      <c r="B74" s="61" t="s">
        <v>39</v>
      </c>
      <c r="C74" s="1"/>
      <c r="D74" s="1"/>
      <c r="E74" s="61"/>
      <c r="F74" s="61"/>
      <c r="G74" s="32">
        <v>0.3</v>
      </c>
      <c r="H74" s="32">
        <v>0.3</v>
      </c>
      <c r="I74" s="70">
        <v>0.05</v>
      </c>
      <c r="J74" s="71">
        <v>2</v>
      </c>
      <c r="K74" s="32" t="s">
        <v>44</v>
      </c>
      <c r="L74" s="60">
        <f>G74*H74*I74*J74</f>
        <v>8.9999999999999993E-3</v>
      </c>
      <c r="M74" s="62"/>
      <c r="N74" s="62"/>
      <c r="O74" s="62"/>
      <c r="P74" s="62"/>
    </row>
    <row r="75" spans="1:16">
      <c r="A75" s="61"/>
      <c r="B75" s="61"/>
      <c r="C75" s="1"/>
      <c r="D75" s="1"/>
      <c r="E75" s="61"/>
      <c r="F75" s="61"/>
      <c r="G75" s="61"/>
      <c r="H75" s="61"/>
      <c r="I75" s="74"/>
      <c r="J75" s="62"/>
      <c r="K75" s="32"/>
      <c r="L75" s="61"/>
      <c r="M75" s="62"/>
      <c r="N75" s="62"/>
      <c r="O75" s="62"/>
      <c r="P75" s="62"/>
    </row>
    <row r="76" spans="1:16">
      <c r="A76" s="61"/>
      <c r="B76" s="142"/>
      <c r="C76" s="142"/>
      <c r="D76" s="142"/>
      <c r="E76" s="64"/>
      <c r="F76" s="64"/>
      <c r="G76" s="64"/>
      <c r="H76" s="64"/>
      <c r="I76" s="62"/>
      <c r="J76" s="32"/>
      <c r="K76" s="32"/>
      <c r="L76" s="61"/>
      <c r="M76" s="62"/>
      <c r="N76" s="62"/>
      <c r="O76" s="62"/>
      <c r="P76" s="62"/>
    </row>
    <row r="77" spans="1:16">
      <c r="A77" s="14" t="s">
        <v>63</v>
      </c>
      <c r="B77" s="61" t="s">
        <v>40</v>
      </c>
      <c r="C77" s="1"/>
      <c r="D77" s="1"/>
      <c r="E77" s="61"/>
      <c r="F77" s="61"/>
      <c r="G77" s="61"/>
      <c r="H77" s="61"/>
      <c r="I77" s="62"/>
      <c r="J77" s="62"/>
      <c r="K77" s="32"/>
      <c r="L77" s="61"/>
      <c r="M77" s="62"/>
      <c r="N77" s="62"/>
      <c r="O77" s="62"/>
      <c r="P77" s="62"/>
    </row>
    <row r="78" spans="1:16">
      <c r="A78" s="61"/>
      <c r="B78" s="61"/>
      <c r="C78" s="1"/>
      <c r="D78" s="1"/>
      <c r="E78" s="61"/>
      <c r="F78" s="61"/>
      <c r="G78" s="61"/>
      <c r="H78" s="61"/>
      <c r="I78" s="62"/>
      <c r="J78" s="61"/>
      <c r="K78" s="32"/>
      <c r="L78" s="61"/>
      <c r="M78" s="62"/>
      <c r="N78" s="62"/>
      <c r="O78" s="62"/>
      <c r="P78" s="62"/>
    </row>
    <row r="79" spans="1:16" ht="14.25">
      <c r="A79" s="13" t="s">
        <v>42</v>
      </c>
      <c r="B79" s="142" t="s">
        <v>84</v>
      </c>
      <c r="C79" s="142"/>
      <c r="D79" s="142"/>
      <c r="E79" s="61"/>
      <c r="F79" s="61"/>
      <c r="G79" s="61"/>
      <c r="H79" s="61"/>
      <c r="I79" s="70">
        <v>3.97</v>
      </c>
      <c r="J79" s="66">
        <v>2</v>
      </c>
      <c r="K79" s="32" t="s">
        <v>25</v>
      </c>
      <c r="L79" s="60">
        <f>J79*I79*28.26</f>
        <v>224.38440000000003</v>
      </c>
      <c r="M79" s="64" t="s">
        <v>87</v>
      </c>
      <c r="N79" s="62"/>
      <c r="O79" s="62"/>
      <c r="P79" s="62"/>
    </row>
    <row r="80" spans="1:16">
      <c r="A80" s="13"/>
      <c r="B80" s="75"/>
      <c r="C80" s="76"/>
      <c r="D80" s="76"/>
      <c r="E80" s="61"/>
      <c r="F80" s="61"/>
      <c r="G80" s="61"/>
      <c r="H80" s="61"/>
      <c r="I80" s="74"/>
      <c r="J80" s="62"/>
      <c r="K80" s="32"/>
      <c r="L80" s="61"/>
      <c r="M80" s="61"/>
      <c r="N80" s="62"/>
      <c r="O80" s="62"/>
      <c r="P80" s="62"/>
    </row>
    <row r="81" spans="1:17">
      <c r="A81" s="13" t="s">
        <v>31</v>
      </c>
      <c r="B81" s="142" t="s">
        <v>85</v>
      </c>
      <c r="C81" s="142"/>
      <c r="D81" s="142"/>
      <c r="E81" s="61"/>
      <c r="F81" s="61"/>
      <c r="G81" s="32">
        <v>6.8</v>
      </c>
      <c r="H81" s="61"/>
      <c r="I81" s="74"/>
      <c r="J81" s="66">
        <v>1</v>
      </c>
      <c r="K81" s="32" t="s">
        <v>25</v>
      </c>
      <c r="L81" s="60">
        <f>G81*33.32</f>
        <v>226.57599999999999</v>
      </c>
      <c r="M81" s="61" t="s">
        <v>89</v>
      </c>
      <c r="N81" s="62"/>
      <c r="O81" s="62"/>
      <c r="P81" s="62"/>
    </row>
    <row r="82" spans="1:17">
      <c r="A82" s="13"/>
      <c r="B82" s="75"/>
      <c r="C82" s="75"/>
      <c r="D82" s="75"/>
      <c r="E82" s="61"/>
      <c r="F82" s="61"/>
      <c r="G82" s="32"/>
      <c r="H82" s="61"/>
      <c r="I82" s="74"/>
      <c r="J82" s="62"/>
      <c r="K82" s="32"/>
      <c r="L82" s="61"/>
      <c r="M82" s="62"/>
      <c r="N82" s="62"/>
      <c r="O82" s="62"/>
      <c r="P82" s="62"/>
    </row>
    <row r="83" spans="1:17" ht="14.25">
      <c r="A83" s="13" t="s">
        <v>41</v>
      </c>
      <c r="B83" s="142" t="s">
        <v>86</v>
      </c>
      <c r="C83" s="142"/>
      <c r="D83" s="142"/>
      <c r="E83" s="61"/>
      <c r="F83" s="61"/>
      <c r="G83" s="32">
        <v>4.0599999999999996</v>
      </c>
      <c r="H83" s="70">
        <v>0.15</v>
      </c>
      <c r="I83" s="70">
        <v>0.4</v>
      </c>
      <c r="J83" s="66">
        <f>4*2</f>
        <v>8</v>
      </c>
      <c r="K83" s="32" t="s">
        <v>25</v>
      </c>
      <c r="L83" s="60">
        <f>G83*((0.15+0.4)/2)*J83*76.59</f>
        <v>684.10188000000005</v>
      </c>
      <c r="M83" s="61" t="s">
        <v>88</v>
      </c>
      <c r="N83" s="62"/>
      <c r="O83" s="62"/>
      <c r="P83" s="62"/>
      <c r="Q83" s="17"/>
    </row>
    <row r="84" spans="1:17">
      <c r="A84" s="13"/>
      <c r="B84" s="63"/>
      <c r="C84" s="63"/>
      <c r="D84" s="63"/>
      <c r="E84" s="61"/>
      <c r="F84" s="61"/>
      <c r="G84" s="61"/>
      <c r="H84" s="61"/>
      <c r="I84" s="74"/>
      <c r="J84" s="62"/>
      <c r="K84" s="30"/>
      <c r="L84" s="61"/>
      <c r="M84" s="62"/>
      <c r="N84" s="62"/>
      <c r="O84" s="62"/>
      <c r="P84" s="62"/>
    </row>
    <row r="85" spans="1:17" ht="14.25">
      <c r="A85" s="13" t="s">
        <v>43</v>
      </c>
      <c r="B85" s="142" t="s">
        <v>90</v>
      </c>
      <c r="C85" s="142"/>
      <c r="D85" s="142"/>
      <c r="E85" s="61"/>
      <c r="F85" s="61"/>
      <c r="G85" s="32">
        <v>0.1</v>
      </c>
      <c r="H85" s="32">
        <v>0.25</v>
      </c>
      <c r="I85" s="74"/>
      <c r="J85" s="66">
        <v>4</v>
      </c>
      <c r="K85" s="30"/>
      <c r="L85" s="70">
        <f>J85*H85*G85*76.59</f>
        <v>7.6590000000000007</v>
      </c>
      <c r="M85" s="61" t="s">
        <v>88</v>
      </c>
      <c r="N85" s="62"/>
      <c r="O85" s="62"/>
      <c r="P85" s="62"/>
    </row>
    <row r="86" spans="1:17" ht="14.25">
      <c r="A86" s="13"/>
      <c r="B86" s="142"/>
      <c r="C86" s="142"/>
      <c r="D86" s="142"/>
      <c r="E86" s="61"/>
      <c r="F86" s="61"/>
      <c r="G86" s="32">
        <v>0.2</v>
      </c>
      <c r="H86" s="32">
        <f>(0.287+0.309)/2</f>
        <v>0.29799999999999999</v>
      </c>
      <c r="I86" s="62"/>
      <c r="J86" s="66">
        <v>8</v>
      </c>
      <c r="K86" s="61"/>
      <c r="L86" s="70">
        <f>J86*H86*G86*76.59</f>
        <v>36.518112000000002</v>
      </c>
      <c r="M86" s="61" t="s">
        <v>88</v>
      </c>
      <c r="N86" s="62"/>
      <c r="O86" s="64" t="s">
        <v>91</v>
      </c>
      <c r="P86" s="62"/>
    </row>
    <row r="87" spans="1:17">
      <c r="A87" s="13"/>
      <c r="B87" s="63"/>
      <c r="C87" s="63"/>
      <c r="D87" s="63"/>
      <c r="E87" s="61"/>
      <c r="F87" s="61"/>
      <c r="G87" s="32"/>
      <c r="H87" s="32"/>
      <c r="I87" s="62"/>
      <c r="J87" s="66"/>
      <c r="K87" s="61"/>
      <c r="L87" s="60">
        <f>SUM(L85:L86)</f>
        <v>44.177112000000001</v>
      </c>
      <c r="M87" s="61"/>
      <c r="N87" s="62"/>
      <c r="O87" s="64"/>
      <c r="P87" s="62"/>
    </row>
    <row r="88" spans="1:17">
      <c r="A88" s="13"/>
      <c r="B88" s="63"/>
      <c r="C88" s="63"/>
      <c r="D88" s="63"/>
      <c r="E88" s="61"/>
      <c r="F88" s="61"/>
      <c r="G88" s="32"/>
      <c r="H88" s="32"/>
      <c r="I88" s="62"/>
      <c r="J88" s="66"/>
      <c r="K88" s="61"/>
      <c r="L88" s="61"/>
      <c r="M88" s="61"/>
      <c r="N88" s="62"/>
      <c r="O88" s="64"/>
      <c r="P88" s="62"/>
    </row>
    <row r="89" spans="1:17">
      <c r="A89" s="13" t="s">
        <v>79</v>
      </c>
      <c r="B89" s="142" t="s">
        <v>92</v>
      </c>
      <c r="C89" s="142"/>
      <c r="D89" s="142"/>
      <c r="E89" s="61"/>
      <c r="F89" s="61"/>
      <c r="G89" s="32">
        <v>0.15</v>
      </c>
      <c r="H89" s="32">
        <v>0.3</v>
      </c>
      <c r="I89" s="62"/>
      <c r="J89" s="66">
        <v>4</v>
      </c>
      <c r="K89" s="32" t="s">
        <v>25</v>
      </c>
      <c r="L89" s="60">
        <f>J89*H89*G89*76.59</f>
        <v>13.786200000000001</v>
      </c>
      <c r="M89" s="61" t="s">
        <v>88</v>
      </c>
      <c r="N89" s="62"/>
      <c r="O89" s="62"/>
      <c r="P89" s="62"/>
    </row>
    <row r="90" spans="1:17">
      <c r="A90" s="13"/>
      <c r="B90" s="61"/>
      <c r="C90" s="61"/>
      <c r="D90" s="61"/>
      <c r="E90" s="30"/>
      <c r="F90" s="30"/>
      <c r="G90" s="30"/>
      <c r="H90" s="30"/>
      <c r="I90" s="30"/>
      <c r="J90" s="30"/>
      <c r="K90" s="63"/>
      <c r="L90" s="62"/>
      <c r="M90" s="62"/>
      <c r="N90" s="62"/>
      <c r="O90" s="62"/>
      <c r="P90" s="62"/>
    </row>
    <row r="91" spans="1:17" ht="14.25">
      <c r="A91" s="13" t="s">
        <v>80</v>
      </c>
      <c r="B91" s="142" t="s">
        <v>83</v>
      </c>
      <c r="C91" s="142"/>
      <c r="D91" s="142"/>
      <c r="E91" s="69"/>
      <c r="F91" s="61"/>
      <c r="G91" s="32">
        <v>0.1</v>
      </c>
      <c r="H91" s="32">
        <v>0.1</v>
      </c>
      <c r="I91" s="70"/>
      <c r="J91" s="32">
        <v>12</v>
      </c>
      <c r="K91" s="32" t="s">
        <v>25</v>
      </c>
      <c r="L91" s="60">
        <f>J91*0.8</f>
        <v>9.6000000000000014</v>
      </c>
      <c r="M91" s="61" t="s">
        <v>93</v>
      </c>
      <c r="N91" s="62"/>
      <c r="O91" s="62"/>
      <c r="P91" s="62"/>
    </row>
    <row r="92" spans="1:17" ht="14.25">
      <c r="A92" s="13"/>
      <c r="B92" s="61"/>
      <c r="C92" s="61"/>
      <c r="D92" s="61"/>
      <c r="E92" s="22"/>
      <c r="F92" s="69"/>
      <c r="G92" s="32"/>
      <c r="H92" s="32"/>
      <c r="I92" s="32"/>
      <c r="J92" s="32"/>
      <c r="K92" s="61"/>
      <c r="L92" s="62"/>
      <c r="M92" s="62"/>
      <c r="N92" s="62"/>
      <c r="O92" s="62"/>
      <c r="P92" s="62"/>
    </row>
    <row r="93" spans="1:17" ht="14.25">
      <c r="A93" s="13" t="s">
        <v>81</v>
      </c>
      <c r="B93" s="142" t="s">
        <v>94</v>
      </c>
      <c r="C93" s="142"/>
      <c r="D93" s="142"/>
      <c r="E93" s="77"/>
      <c r="F93" s="78"/>
      <c r="G93" s="32">
        <v>2.14</v>
      </c>
      <c r="H93" s="32"/>
      <c r="I93" s="32"/>
      <c r="J93" s="32">
        <v>120</v>
      </c>
      <c r="K93" s="32" t="s">
        <v>25</v>
      </c>
      <c r="L93" s="60">
        <f>G93*J93*1.27</f>
        <v>326.13600000000002</v>
      </c>
      <c r="M93" s="61" t="s">
        <v>95</v>
      </c>
      <c r="N93" s="62"/>
      <c r="O93" s="62"/>
      <c r="P93" s="62"/>
    </row>
    <row r="94" spans="1:17" ht="14.25">
      <c r="A94" s="13"/>
      <c r="B94" s="61"/>
      <c r="C94" s="69"/>
      <c r="D94" s="69"/>
      <c r="E94" s="61"/>
      <c r="F94" s="61"/>
      <c r="G94" s="32"/>
      <c r="H94" s="32"/>
      <c r="I94" s="32"/>
      <c r="J94" s="32"/>
      <c r="K94" s="61"/>
      <c r="L94" s="62"/>
      <c r="M94" s="62"/>
      <c r="N94" s="62"/>
      <c r="O94" s="62"/>
      <c r="P94" s="62"/>
    </row>
    <row r="95" spans="1:17">
      <c r="A95" s="13" t="s">
        <v>82</v>
      </c>
      <c r="B95" s="142" t="s">
        <v>96</v>
      </c>
      <c r="C95" s="142"/>
      <c r="D95" s="142"/>
      <c r="E95" s="61"/>
      <c r="F95" s="61"/>
      <c r="G95" s="32">
        <f>2.5+2.2+2.45</f>
        <v>7.15</v>
      </c>
      <c r="H95" s="32"/>
      <c r="I95" s="32">
        <f xml:space="preserve"> 0.145+0.229</f>
        <v>0.374</v>
      </c>
      <c r="J95" s="32"/>
      <c r="K95" s="32" t="s">
        <v>25</v>
      </c>
      <c r="L95" s="60">
        <f>I95*G95*76.59</f>
        <v>204.80931900000002</v>
      </c>
      <c r="M95" s="61" t="s">
        <v>88</v>
      </c>
      <c r="N95" s="62"/>
      <c r="O95" s="62"/>
      <c r="P95" s="62"/>
    </row>
    <row r="96" spans="1:17" ht="14.25">
      <c r="A96" s="13"/>
      <c r="B96" s="61"/>
      <c r="C96" s="69"/>
      <c r="D96" s="69"/>
      <c r="E96" s="61"/>
      <c r="F96" s="61"/>
      <c r="G96" s="61"/>
      <c r="H96" s="61"/>
      <c r="I96" s="31"/>
      <c r="J96" s="65"/>
      <c r="K96" s="61"/>
      <c r="L96" s="62"/>
      <c r="M96" s="62"/>
      <c r="N96" s="62"/>
      <c r="O96" s="62"/>
      <c r="P96" s="62"/>
    </row>
    <row r="97" spans="1:16" ht="14.25">
      <c r="A97" s="13"/>
      <c r="B97" s="61"/>
      <c r="C97" s="69"/>
      <c r="D97" s="69"/>
      <c r="E97" s="69"/>
      <c r="F97" s="69"/>
      <c r="G97" s="61"/>
      <c r="H97" s="61"/>
      <c r="I97" s="62"/>
      <c r="J97" s="32"/>
      <c r="K97" s="61"/>
      <c r="L97" s="62"/>
      <c r="M97" s="62"/>
      <c r="N97" s="79"/>
      <c r="O97" s="62"/>
      <c r="P97" s="62"/>
    </row>
    <row r="98" spans="1:16">
      <c r="A98" s="56"/>
      <c r="B98" s="57"/>
      <c r="C98" s="51"/>
      <c r="D98" s="51"/>
      <c r="E98" s="50"/>
      <c r="F98" s="58"/>
      <c r="G98" s="58"/>
      <c r="H98" s="50"/>
      <c r="I98" s="58"/>
      <c r="J98" s="58"/>
      <c r="K98" s="58"/>
      <c r="L98" s="50"/>
      <c r="M98" s="55"/>
      <c r="N98" s="55"/>
      <c r="O98" s="55"/>
      <c r="P98" s="55"/>
    </row>
    <row r="100" spans="1:16">
      <c r="A100" s="61"/>
      <c r="B100" s="61"/>
      <c r="C100" s="61"/>
      <c r="D100" s="61"/>
      <c r="E100" s="61"/>
      <c r="F100" s="61"/>
      <c r="G100" s="61"/>
      <c r="H100" s="61"/>
      <c r="I100" s="62"/>
      <c r="J100" s="62"/>
      <c r="K100" s="62"/>
      <c r="L100" s="62"/>
      <c r="M100" s="62"/>
      <c r="N100" s="62"/>
      <c r="O100" s="62"/>
      <c r="P100" s="62"/>
    </row>
    <row r="101" spans="1:16">
      <c r="A101" s="14" t="s">
        <v>28</v>
      </c>
      <c r="B101" s="61" t="s">
        <v>99</v>
      </c>
      <c r="C101" s="61"/>
      <c r="D101" s="61"/>
      <c r="E101" s="61"/>
      <c r="F101" s="61"/>
      <c r="G101" s="32">
        <f>2.5+2.2+2.45</f>
        <v>7.15</v>
      </c>
      <c r="H101" s="32">
        <f>4.5</f>
        <v>4.5</v>
      </c>
      <c r="I101" s="62"/>
      <c r="J101" s="62"/>
      <c r="K101" s="62"/>
      <c r="L101" s="32">
        <f>H101*G101</f>
        <v>32.175000000000004</v>
      </c>
      <c r="M101" s="62"/>
      <c r="N101" s="62"/>
      <c r="O101" s="62"/>
      <c r="P101" s="62"/>
    </row>
    <row r="102" spans="1:16">
      <c r="A102" s="61"/>
      <c r="B102" s="61"/>
      <c r="C102" s="61"/>
      <c r="D102" s="61"/>
      <c r="E102" s="61"/>
      <c r="F102" s="61"/>
      <c r="G102" s="32">
        <v>-0.44</v>
      </c>
      <c r="H102" s="32">
        <v>4.53</v>
      </c>
      <c r="I102" s="62"/>
      <c r="J102" s="62"/>
      <c r="K102" s="62"/>
      <c r="L102" s="32">
        <f>H102*G102</f>
        <v>-1.9932000000000001</v>
      </c>
      <c r="M102" s="62"/>
      <c r="N102" s="62"/>
      <c r="O102" s="62"/>
      <c r="P102" s="62"/>
    </row>
    <row r="103" spans="1:16">
      <c r="A103" s="61"/>
      <c r="B103" s="61"/>
      <c r="C103" s="61"/>
      <c r="D103" s="61"/>
      <c r="E103" s="61"/>
      <c r="F103" s="61"/>
      <c r="G103" s="61"/>
      <c r="H103" s="61"/>
      <c r="I103" s="62"/>
      <c r="J103" s="62"/>
      <c r="K103" s="32" t="s">
        <v>10</v>
      </c>
      <c r="L103" s="60">
        <f>SUM(L101:L102)</f>
        <v>30.181800000000003</v>
      </c>
      <c r="M103" s="62"/>
      <c r="N103" s="62"/>
      <c r="O103" s="62"/>
      <c r="P103" s="62"/>
    </row>
    <row r="104" spans="1:16">
      <c r="A104" s="61"/>
      <c r="B104" s="61"/>
      <c r="C104" s="61"/>
      <c r="D104" s="61"/>
      <c r="E104" s="61"/>
      <c r="F104" s="61"/>
      <c r="G104" s="61"/>
      <c r="H104" s="61"/>
      <c r="I104" s="62"/>
      <c r="J104" s="62"/>
      <c r="K104" s="62"/>
      <c r="L104" s="62"/>
      <c r="M104" s="62"/>
      <c r="N104" s="62"/>
      <c r="O104" s="62"/>
      <c r="P104" s="62"/>
    </row>
    <row r="105" spans="1:16">
      <c r="A105" s="61"/>
      <c r="B105" s="61"/>
      <c r="C105" s="61"/>
      <c r="D105" s="61"/>
      <c r="E105" s="61"/>
      <c r="F105" s="61"/>
      <c r="G105" s="61"/>
      <c r="H105" s="61"/>
      <c r="I105" s="62"/>
      <c r="J105" s="62"/>
      <c r="K105" s="62"/>
      <c r="L105" s="62"/>
      <c r="M105" s="62"/>
      <c r="N105" s="62"/>
      <c r="O105" s="62"/>
      <c r="P105" s="62"/>
    </row>
    <row r="106" spans="1:16">
      <c r="A106" s="61"/>
      <c r="B106" s="61"/>
      <c r="C106" s="61"/>
      <c r="D106" s="61"/>
      <c r="E106" s="61"/>
      <c r="F106" s="61"/>
      <c r="G106" s="61"/>
      <c r="H106" s="61"/>
      <c r="I106" s="62"/>
      <c r="J106" s="62"/>
      <c r="K106" s="62"/>
      <c r="L106" s="62"/>
      <c r="M106" s="62"/>
      <c r="N106" s="62"/>
      <c r="O106" s="62"/>
      <c r="P106" s="62"/>
    </row>
    <row r="107" spans="1:16">
      <c r="A107" s="14" t="s">
        <v>29</v>
      </c>
      <c r="B107" s="61" t="s">
        <v>50</v>
      </c>
      <c r="C107" s="61"/>
      <c r="D107" s="61"/>
      <c r="E107" s="61"/>
      <c r="F107" s="61"/>
      <c r="G107" s="32">
        <v>4.5</v>
      </c>
      <c r="H107" s="61"/>
      <c r="I107" s="62"/>
      <c r="J107" s="62"/>
      <c r="K107" s="62"/>
      <c r="L107" s="65">
        <f>G107</f>
        <v>4.5</v>
      </c>
      <c r="M107" s="62"/>
      <c r="N107" s="62"/>
      <c r="O107" s="62"/>
      <c r="P107" s="62"/>
    </row>
    <row r="108" spans="1:16">
      <c r="A108" s="61"/>
      <c r="B108" s="61"/>
      <c r="C108" s="61"/>
      <c r="D108" s="61"/>
      <c r="E108" s="61"/>
      <c r="F108" s="61"/>
      <c r="G108" s="32">
        <v>2.31</v>
      </c>
      <c r="H108" s="61"/>
      <c r="I108" s="62"/>
      <c r="J108" s="62"/>
      <c r="K108" s="62"/>
      <c r="L108" s="65">
        <f t="shared" ref="L108:L109" si="1">G108</f>
        <v>2.31</v>
      </c>
      <c r="M108" s="62"/>
      <c r="N108" s="62"/>
      <c r="O108" s="62"/>
      <c r="P108" s="62"/>
    </row>
    <row r="109" spans="1:16">
      <c r="A109" s="61"/>
      <c r="B109" s="61"/>
      <c r="C109" s="61"/>
      <c r="D109" s="61"/>
      <c r="E109" s="61"/>
      <c r="F109" s="61"/>
      <c r="G109" s="32">
        <v>4.0599999999999996</v>
      </c>
      <c r="H109" s="61"/>
      <c r="I109" s="62"/>
      <c r="J109" s="62"/>
      <c r="K109" s="62"/>
      <c r="L109" s="65">
        <f t="shared" si="1"/>
        <v>4.0599999999999996</v>
      </c>
      <c r="M109" s="62"/>
      <c r="N109" s="62"/>
      <c r="O109" s="62"/>
      <c r="P109" s="62"/>
    </row>
    <row r="110" spans="1:16">
      <c r="A110" s="61"/>
      <c r="B110" s="61"/>
      <c r="C110" s="61"/>
      <c r="D110" s="61"/>
      <c r="E110" s="61"/>
      <c r="F110" s="61"/>
      <c r="G110" s="32"/>
      <c r="H110" s="61"/>
      <c r="I110" s="62"/>
      <c r="J110" s="62"/>
      <c r="K110" s="32" t="s">
        <v>18</v>
      </c>
      <c r="L110" s="60">
        <f>SUM(L107:L109)</f>
        <v>10.870000000000001</v>
      </c>
      <c r="M110" s="62"/>
      <c r="N110" s="62"/>
      <c r="O110" s="62"/>
      <c r="P110" s="62"/>
    </row>
    <row r="111" spans="1:16">
      <c r="A111" s="61"/>
      <c r="B111" s="61"/>
      <c r="C111" s="61"/>
      <c r="D111" s="61"/>
      <c r="E111" s="61"/>
      <c r="F111" s="61"/>
      <c r="G111" s="61"/>
      <c r="H111" s="61"/>
      <c r="I111" s="62"/>
      <c r="J111" s="62"/>
      <c r="K111" s="62"/>
      <c r="L111" s="62"/>
      <c r="M111" s="62"/>
      <c r="N111" s="62"/>
      <c r="O111" s="62"/>
      <c r="P111" s="62"/>
    </row>
    <row r="112" spans="1:16">
      <c r="A112" s="56"/>
      <c r="B112" s="57"/>
      <c r="C112" s="51"/>
      <c r="D112" s="51"/>
      <c r="E112" s="50"/>
      <c r="F112" s="58"/>
      <c r="G112" s="58"/>
      <c r="H112" s="50"/>
      <c r="I112" s="58"/>
      <c r="J112" s="58"/>
      <c r="K112" s="58"/>
      <c r="L112" s="50"/>
      <c r="M112" s="55"/>
      <c r="N112" s="55"/>
      <c r="O112" s="55"/>
      <c r="P112" s="55"/>
    </row>
    <row r="113" spans="1:16">
      <c r="A113" s="61"/>
      <c r="B113" s="61"/>
      <c r="C113" s="61"/>
      <c r="D113" s="61"/>
      <c r="E113" s="61"/>
      <c r="F113" s="61"/>
      <c r="G113" s="61"/>
      <c r="H113" s="61"/>
      <c r="I113" s="61"/>
      <c r="J113" s="61"/>
      <c r="K113" s="61"/>
      <c r="L113" s="61"/>
      <c r="M113" s="61"/>
      <c r="N113" s="61"/>
      <c r="O113" s="61"/>
      <c r="P113" s="61"/>
    </row>
    <row r="114" spans="1:16">
      <c r="A114" s="14" t="s">
        <v>21</v>
      </c>
      <c r="B114" s="61" t="s">
        <v>100</v>
      </c>
      <c r="C114" s="61"/>
      <c r="D114" s="61"/>
      <c r="E114" s="61"/>
      <c r="F114" s="61"/>
      <c r="G114" s="32">
        <v>7.15</v>
      </c>
      <c r="H114" s="61"/>
      <c r="I114" s="61"/>
      <c r="J114" s="61"/>
      <c r="K114" s="32" t="s">
        <v>18</v>
      </c>
      <c r="L114" s="60">
        <f>G114</f>
        <v>7.15</v>
      </c>
      <c r="M114" s="61"/>
      <c r="N114" s="61"/>
      <c r="O114" s="61"/>
      <c r="P114" s="61"/>
    </row>
    <row r="115" spans="1:16">
      <c r="A115" s="14"/>
      <c r="B115" s="61"/>
      <c r="C115" s="61"/>
      <c r="D115" s="61"/>
      <c r="E115" s="61"/>
      <c r="F115" s="61"/>
      <c r="G115" s="61"/>
      <c r="H115" s="61"/>
      <c r="I115" s="61"/>
      <c r="J115" s="61"/>
      <c r="K115" s="61"/>
      <c r="L115" s="61"/>
      <c r="M115" s="61"/>
      <c r="N115" s="61"/>
      <c r="O115" s="61"/>
      <c r="P115" s="61"/>
    </row>
    <row r="116" spans="1:16">
      <c r="A116" s="61"/>
      <c r="B116" s="61"/>
      <c r="C116" s="61"/>
      <c r="D116" s="61"/>
      <c r="E116" s="61"/>
      <c r="F116" s="61"/>
      <c r="G116" s="61"/>
      <c r="H116" s="61"/>
      <c r="I116" s="61"/>
      <c r="J116" s="61"/>
      <c r="K116" s="61"/>
      <c r="L116" s="61"/>
      <c r="M116" s="61"/>
      <c r="N116" s="61"/>
      <c r="O116" s="61"/>
      <c r="P116" s="61"/>
    </row>
    <row r="117" spans="1:16">
      <c r="A117" s="14" t="s">
        <v>97</v>
      </c>
      <c r="B117" s="61" t="s">
        <v>101</v>
      </c>
      <c r="C117" s="61"/>
      <c r="D117" s="61"/>
      <c r="E117" s="61"/>
      <c r="F117" s="61"/>
      <c r="G117" s="32">
        <v>7.25</v>
      </c>
      <c r="H117" s="61">
        <v>1.56</v>
      </c>
      <c r="I117" s="62"/>
      <c r="J117" s="62"/>
      <c r="K117" s="32" t="s">
        <v>10</v>
      </c>
      <c r="L117" s="60">
        <f>H117*G117</f>
        <v>11.31</v>
      </c>
      <c r="M117" s="62"/>
      <c r="N117" s="62"/>
      <c r="O117" s="62"/>
      <c r="P117" s="62"/>
    </row>
    <row r="118" spans="1:16">
      <c r="A118" s="61"/>
      <c r="B118" s="61"/>
      <c r="C118" s="61"/>
      <c r="D118" s="61"/>
      <c r="E118" s="61"/>
      <c r="F118" s="61"/>
      <c r="G118" s="61"/>
      <c r="H118" s="61"/>
      <c r="I118" s="62"/>
      <c r="J118" s="62"/>
      <c r="K118" s="62"/>
      <c r="L118" s="62"/>
      <c r="M118" s="62"/>
      <c r="N118" s="62"/>
      <c r="O118" s="62"/>
      <c r="P118" s="62"/>
    </row>
    <row r="119" spans="1:16">
      <c r="A119" s="61"/>
      <c r="B119" s="61"/>
      <c r="C119" s="61"/>
      <c r="D119" s="61"/>
      <c r="E119" s="61"/>
      <c r="F119" s="61"/>
      <c r="G119" s="61"/>
      <c r="H119" s="61"/>
      <c r="I119" s="62"/>
      <c r="J119" s="62"/>
      <c r="K119" s="62"/>
      <c r="L119" s="62"/>
      <c r="M119" s="62"/>
      <c r="N119" s="62"/>
      <c r="O119" s="62"/>
      <c r="P119" s="62"/>
    </row>
    <row r="120" spans="1:16">
      <c r="A120" s="14" t="s">
        <v>98</v>
      </c>
      <c r="B120" s="61" t="s">
        <v>71</v>
      </c>
      <c r="C120" s="61"/>
      <c r="D120" s="61"/>
      <c r="E120" s="61"/>
      <c r="F120" s="61"/>
      <c r="G120" s="32">
        <v>6.82</v>
      </c>
      <c r="H120" s="32">
        <v>5.88</v>
      </c>
      <c r="I120" s="62"/>
      <c r="J120" s="62"/>
      <c r="K120" s="32" t="s">
        <v>10</v>
      </c>
      <c r="L120" s="60">
        <f>H120*G120</f>
        <v>40.101599999999998</v>
      </c>
      <c r="M120" s="62"/>
      <c r="N120" s="62"/>
      <c r="O120" s="62"/>
      <c r="P120" s="62"/>
    </row>
    <row r="121" spans="1:16">
      <c r="A121" s="61"/>
      <c r="B121" s="61"/>
      <c r="C121" s="61"/>
      <c r="D121" s="61"/>
      <c r="E121" s="61"/>
      <c r="F121" s="61"/>
      <c r="G121" s="61"/>
      <c r="H121" s="61"/>
      <c r="I121" s="62"/>
      <c r="J121" s="62"/>
      <c r="K121" s="62"/>
      <c r="L121" s="62"/>
      <c r="M121" s="62"/>
      <c r="N121" s="62"/>
      <c r="O121" s="62"/>
      <c r="P121" s="62"/>
    </row>
    <row r="122" spans="1:16">
      <c r="A122" s="61"/>
      <c r="B122" s="61"/>
      <c r="C122" s="61"/>
      <c r="D122" s="61"/>
      <c r="E122" s="61"/>
      <c r="F122" s="61"/>
      <c r="G122" s="61"/>
      <c r="H122" s="61"/>
      <c r="I122" s="62"/>
      <c r="J122" s="62"/>
      <c r="K122" s="62"/>
      <c r="L122" s="62"/>
      <c r="M122" s="62"/>
      <c r="N122" s="62"/>
      <c r="O122" s="62"/>
      <c r="P122" s="62"/>
    </row>
    <row r="123" spans="1:16">
      <c r="A123" s="61"/>
      <c r="B123" s="61"/>
      <c r="C123" s="61"/>
      <c r="D123" s="61"/>
      <c r="E123" s="61"/>
      <c r="F123" s="61"/>
      <c r="G123" s="61"/>
      <c r="H123" s="61"/>
      <c r="I123" s="62"/>
      <c r="J123" s="62"/>
      <c r="K123" s="62"/>
      <c r="L123" s="62"/>
      <c r="M123" s="62"/>
      <c r="N123" s="62"/>
      <c r="O123" s="62"/>
      <c r="P123" s="62"/>
    </row>
    <row r="124" spans="1:16">
      <c r="A124" s="61"/>
      <c r="B124" s="61"/>
      <c r="C124" s="61"/>
      <c r="D124" s="61"/>
      <c r="E124" s="61"/>
      <c r="F124" s="61"/>
      <c r="G124" s="61"/>
      <c r="H124" s="61"/>
      <c r="I124" s="62"/>
      <c r="J124" s="62"/>
      <c r="K124" s="62"/>
      <c r="L124" s="62"/>
      <c r="M124" s="62"/>
      <c r="N124" s="62"/>
      <c r="O124" s="62"/>
      <c r="P124" s="62"/>
    </row>
    <row r="125" spans="1:16">
      <c r="A125" s="61"/>
      <c r="B125" s="61"/>
      <c r="C125" s="61"/>
      <c r="D125" s="61"/>
      <c r="E125" s="61"/>
      <c r="F125" s="61"/>
      <c r="G125" s="61"/>
      <c r="H125" s="61"/>
      <c r="I125" s="62"/>
      <c r="J125" s="62"/>
      <c r="K125" s="62"/>
      <c r="L125" s="62"/>
      <c r="M125" s="62"/>
      <c r="N125" s="62"/>
      <c r="O125" s="62"/>
      <c r="P125" s="62"/>
    </row>
    <row r="126" spans="1:16">
      <c r="A126" s="61"/>
      <c r="B126" s="61"/>
      <c r="C126" s="61"/>
      <c r="D126" s="61"/>
      <c r="E126" s="61"/>
      <c r="F126" s="61"/>
      <c r="G126" s="61"/>
      <c r="H126" s="61"/>
      <c r="I126" s="62"/>
      <c r="J126" s="62"/>
      <c r="K126" s="62"/>
      <c r="L126" s="62"/>
      <c r="M126" s="62"/>
      <c r="N126" s="62"/>
      <c r="O126" s="62"/>
      <c r="P126" s="62"/>
    </row>
    <row r="127" spans="1:16">
      <c r="A127" s="61"/>
      <c r="B127" s="61"/>
      <c r="C127" s="61"/>
      <c r="D127" s="61"/>
      <c r="E127" s="61"/>
      <c r="F127" s="61"/>
      <c r="G127" s="61"/>
      <c r="H127" s="61"/>
      <c r="I127" s="62"/>
      <c r="J127" s="62"/>
      <c r="K127" s="62"/>
      <c r="L127" s="62"/>
      <c r="M127" s="62"/>
      <c r="N127" s="62"/>
      <c r="O127" s="62"/>
      <c r="P127" s="62"/>
    </row>
    <row r="128" spans="1:16">
      <c r="A128" s="61"/>
      <c r="B128" s="61"/>
      <c r="C128" s="61"/>
      <c r="D128" s="61"/>
      <c r="E128" s="61"/>
      <c r="F128" s="61"/>
      <c r="G128" s="61"/>
      <c r="H128" s="61"/>
      <c r="I128" s="62"/>
      <c r="J128" s="62"/>
      <c r="K128" s="62"/>
      <c r="L128" s="62"/>
      <c r="M128" s="62"/>
      <c r="N128" s="62"/>
      <c r="O128" s="62"/>
      <c r="P128" s="62"/>
    </row>
    <row r="129" spans="1:16">
      <c r="A129" s="61"/>
      <c r="B129" s="61"/>
      <c r="C129" s="61"/>
      <c r="D129" s="61"/>
      <c r="E129" s="61"/>
      <c r="F129" s="61"/>
      <c r="G129" s="61"/>
      <c r="H129" s="61"/>
      <c r="I129" s="62"/>
      <c r="J129" s="62"/>
      <c r="K129" s="62"/>
      <c r="L129" s="62"/>
      <c r="M129" s="62"/>
      <c r="N129" s="62"/>
      <c r="O129" s="62"/>
      <c r="P129" s="62"/>
    </row>
    <row r="130" spans="1:16">
      <c r="A130" s="61"/>
      <c r="B130" s="61"/>
      <c r="C130" s="61"/>
      <c r="D130" s="61"/>
      <c r="E130" s="61"/>
      <c r="F130" s="61"/>
      <c r="G130" s="61"/>
      <c r="H130" s="61"/>
      <c r="I130" s="62"/>
      <c r="J130" s="62"/>
      <c r="K130" s="62"/>
      <c r="L130" s="62"/>
      <c r="M130" s="62"/>
      <c r="N130" s="62"/>
      <c r="O130" s="62"/>
      <c r="P130" s="62"/>
    </row>
    <row r="131" spans="1:16">
      <c r="A131" s="61"/>
      <c r="B131" s="61"/>
      <c r="C131" s="61"/>
      <c r="D131" s="61"/>
      <c r="E131" s="61"/>
      <c r="F131" s="61"/>
      <c r="G131" s="61"/>
      <c r="H131" s="61"/>
      <c r="I131" s="62"/>
      <c r="J131" s="62"/>
      <c r="K131" s="62"/>
      <c r="L131" s="62"/>
      <c r="M131" s="62"/>
      <c r="N131" s="62"/>
      <c r="O131" s="62"/>
      <c r="P131" s="62"/>
    </row>
    <row r="132" spans="1:16">
      <c r="A132" s="61"/>
      <c r="B132" s="61"/>
      <c r="C132" s="61"/>
      <c r="D132" s="61"/>
      <c r="E132" s="61"/>
      <c r="F132" s="61"/>
      <c r="G132" s="61"/>
      <c r="H132" s="61"/>
      <c r="I132" s="62"/>
      <c r="J132" s="62"/>
      <c r="K132" s="62"/>
      <c r="L132" s="62"/>
      <c r="M132" s="62"/>
      <c r="N132" s="62"/>
      <c r="O132" s="62"/>
      <c r="P132" s="62"/>
    </row>
    <row r="133" spans="1:16">
      <c r="A133" s="61"/>
      <c r="B133" s="61"/>
      <c r="C133" s="61"/>
      <c r="D133" s="61"/>
      <c r="E133" s="61"/>
      <c r="F133" s="61"/>
      <c r="G133" s="61"/>
      <c r="H133" s="61"/>
      <c r="I133" s="62"/>
      <c r="J133" s="62"/>
      <c r="K133" s="62"/>
      <c r="L133" s="62"/>
      <c r="M133" s="62"/>
      <c r="N133" s="62"/>
      <c r="O133" s="62"/>
      <c r="P133" s="62"/>
    </row>
    <row r="134" spans="1:16">
      <c r="A134" s="61"/>
      <c r="B134" s="61"/>
      <c r="C134" s="61"/>
      <c r="D134" s="61"/>
      <c r="E134" s="61"/>
      <c r="F134" s="61"/>
      <c r="G134" s="61"/>
      <c r="H134" s="61"/>
      <c r="I134" s="62"/>
      <c r="J134" s="62"/>
      <c r="K134" s="62"/>
      <c r="L134" s="62"/>
      <c r="M134" s="62"/>
      <c r="N134" s="62"/>
      <c r="O134" s="62"/>
      <c r="P134" s="62"/>
    </row>
    <row r="135" spans="1:16">
      <c r="A135" s="61"/>
      <c r="B135" s="61"/>
      <c r="C135" s="61"/>
      <c r="D135" s="61"/>
      <c r="E135" s="61"/>
      <c r="F135" s="61"/>
      <c r="G135" s="61"/>
      <c r="H135" s="61"/>
      <c r="I135" s="62"/>
      <c r="J135" s="62"/>
      <c r="K135" s="62"/>
      <c r="L135" s="62"/>
      <c r="M135" s="62"/>
      <c r="N135" s="62"/>
      <c r="O135" s="62"/>
      <c r="P135" s="62"/>
    </row>
    <row r="136" spans="1:16">
      <c r="A136" s="61"/>
      <c r="B136" s="61"/>
      <c r="C136" s="61"/>
      <c r="D136" s="61"/>
      <c r="E136" s="61"/>
      <c r="F136" s="61"/>
      <c r="G136" s="61"/>
      <c r="H136" s="61"/>
      <c r="I136" s="62"/>
      <c r="J136" s="62"/>
      <c r="K136" s="62"/>
      <c r="L136" s="62"/>
      <c r="M136" s="62"/>
      <c r="N136" s="62"/>
      <c r="O136" s="62"/>
      <c r="P136" s="62"/>
    </row>
  </sheetData>
  <mergeCells count="22">
    <mergeCell ref="B91:D91"/>
    <mergeCell ref="B93:D93"/>
    <mergeCell ref="B95:D95"/>
    <mergeCell ref="B30:D30"/>
    <mergeCell ref="B32:D32"/>
    <mergeCell ref="B45:D45"/>
    <mergeCell ref="B76:D76"/>
    <mergeCell ref="B48:D48"/>
    <mergeCell ref="B50:D50"/>
    <mergeCell ref="B2:E2"/>
    <mergeCell ref="B81:D81"/>
    <mergeCell ref="B79:D79"/>
    <mergeCell ref="B86:D86"/>
    <mergeCell ref="B89:D89"/>
    <mergeCell ref="B25:D25"/>
    <mergeCell ref="B5:D5"/>
    <mergeCell ref="B7:D7"/>
    <mergeCell ref="B9:D9"/>
    <mergeCell ref="B14:D14"/>
    <mergeCell ref="B19:D19"/>
    <mergeCell ref="B83:D83"/>
    <mergeCell ref="B85:D85"/>
  </mergeCells>
  <phoneticPr fontId="2" type="noConversion"/>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B1:H129"/>
  <sheetViews>
    <sheetView view="pageBreakPreview" topLeftCell="B3" zoomScaleNormal="100" zoomScaleSheetLayoutView="100" workbookViewId="0">
      <selection activeCell="E16" sqref="E16"/>
    </sheetView>
  </sheetViews>
  <sheetFormatPr baseColWidth="10" defaultColWidth="11.42578125" defaultRowHeight="14.25"/>
  <cols>
    <col min="1" max="1" width="11.42578125" style="1"/>
    <col min="2" max="2" width="13.42578125" style="6" customWidth="1"/>
    <col min="3" max="3" width="116.140625" style="96" customWidth="1"/>
    <col min="4" max="16384" width="11.42578125" style="1"/>
  </cols>
  <sheetData>
    <row r="1" spans="2:7" ht="33" customHeight="1">
      <c r="B1" s="40"/>
      <c r="C1" s="144" t="s">
        <v>149</v>
      </c>
    </row>
    <row r="2" spans="2:7" ht="33" customHeight="1" thickBot="1">
      <c r="B2" s="40"/>
      <c r="C2" s="144"/>
      <c r="D2" s="12"/>
    </row>
    <row r="3" spans="2:7" ht="35.85" customHeight="1" thickBot="1">
      <c r="B3" s="146" t="str">
        <f>REPLACE('Especif Partic PCPC'!A5,1,22,"ESPECIFICACIONES ")</f>
        <v>ESPECIFICACIONES tio central de la Casa de la Cultura Jurídica en Campeche, Campeche"</v>
      </c>
      <c r="C3" s="147"/>
    </row>
    <row r="4" spans="2:7" ht="15.75" customHeight="1">
      <c r="B4" s="2"/>
      <c r="C4" s="87"/>
    </row>
    <row r="5" spans="2:7" ht="15" customHeight="1">
      <c r="B5" s="145" t="s">
        <v>2</v>
      </c>
      <c r="C5" s="145"/>
    </row>
    <row r="6" spans="2:7" s="3" customFormat="1" ht="4.5" customHeight="1">
      <c r="B6" s="41"/>
      <c r="C6" s="88"/>
    </row>
    <row r="7" spans="2:7" customFormat="1" ht="16.5">
      <c r="B7" s="86" t="s">
        <v>0</v>
      </c>
      <c r="C7" s="89" t="s">
        <v>6</v>
      </c>
      <c r="E7" s="1"/>
    </row>
    <row r="8" spans="2:7" customFormat="1" ht="15.75">
      <c r="B8" s="85"/>
      <c r="C8" s="90"/>
    </row>
    <row r="9" spans="2:7" customFormat="1" ht="15">
      <c r="B9" s="81" t="s">
        <v>7</v>
      </c>
      <c r="C9" s="82" t="s">
        <v>8</v>
      </c>
      <c r="D9" s="9"/>
      <c r="E9" s="9"/>
      <c r="F9" s="9"/>
    </row>
    <row r="10" spans="2:7" customFormat="1" ht="12" customHeight="1">
      <c r="B10" s="81"/>
      <c r="C10" s="82"/>
      <c r="D10" s="9"/>
      <c r="E10" s="9"/>
      <c r="F10" s="9"/>
    </row>
    <row r="11" spans="2:7" customFormat="1" ht="12.95" customHeight="1">
      <c r="B11" s="42" t="s">
        <v>9</v>
      </c>
      <c r="C11" s="91" t="s">
        <v>110</v>
      </c>
      <c r="D11" s="9"/>
      <c r="E11" s="9"/>
      <c r="F11" s="9"/>
      <c r="G11" s="9"/>
    </row>
    <row r="12" spans="2:7" customFormat="1" ht="12" customHeight="1">
      <c r="B12" s="42"/>
      <c r="C12" s="49"/>
      <c r="D12" s="9"/>
      <c r="E12" s="9"/>
      <c r="F12" s="9"/>
      <c r="G12" s="9"/>
    </row>
    <row r="13" spans="2:7" customFormat="1" ht="87">
      <c r="B13" s="42" t="s">
        <v>11</v>
      </c>
      <c r="C13" s="49" t="s">
        <v>138</v>
      </c>
      <c r="D13" s="9"/>
      <c r="E13" s="9"/>
      <c r="F13" s="9"/>
      <c r="G13" s="9"/>
    </row>
    <row r="14" spans="2:7" customFormat="1" ht="144.6" customHeight="1">
      <c r="B14" s="42"/>
      <c r="C14" s="49" t="s">
        <v>33</v>
      </c>
      <c r="D14" s="9"/>
      <c r="E14" s="9"/>
      <c r="F14" s="9"/>
      <c r="G14" s="9"/>
    </row>
    <row r="15" spans="2:7" customFormat="1" ht="54.6" customHeight="1">
      <c r="B15" s="80"/>
      <c r="C15" s="49" t="s">
        <v>34</v>
      </c>
      <c r="D15" s="9"/>
      <c r="E15" s="9"/>
      <c r="F15" s="9"/>
      <c r="G15" s="9"/>
    </row>
    <row r="16" spans="2:7" customFormat="1" ht="83.1" customHeight="1">
      <c r="B16" s="80"/>
      <c r="C16" s="49" t="s">
        <v>35</v>
      </c>
      <c r="D16" s="9"/>
      <c r="E16" s="9"/>
      <c r="F16" s="9"/>
      <c r="G16" s="9"/>
    </row>
    <row r="17" spans="2:7" customFormat="1">
      <c r="B17" s="80"/>
      <c r="C17" s="49"/>
    </row>
    <row r="18" spans="2:7" customFormat="1" ht="71.45" customHeight="1">
      <c r="B18" s="42" t="s">
        <v>12</v>
      </c>
      <c r="C18" s="49" t="s">
        <v>111</v>
      </c>
    </row>
    <row r="19" spans="2:7" customFormat="1">
      <c r="B19" s="6"/>
      <c r="C19" s="49"/>
    </row>
    <row r="20" spans="2:7" customFormat="1" ht="62.1" customHeight="1">
      <c r="B20" s="42" t="s">
        <v>105</v>
      </c>
      <c r="C20" s="49" t="s">
        <v>112</v>
      </c>
    </row>
    <row r="21" spans="2:7" customFormat="1">
      <c r="B21" s="6"/>
      <c r="C21" s="49"/>
    </row>
    <row r="22" spans="2:7" customFormat="1" ht="72.75">
      <c r="B22" s="42" t="s">
        <v>139</v>
      </c>
      <c r="C22" s="49" t="s">
        <v>140</v>
      </c>
    </row>
    <row r="23" spans="2:7" customFormat="1">
      <c r="B23" s="42"/>
      <c r="C23" s="49"/>
    </row>
    <row r="24" spans="2:7" customFormat="1" ht="15">
      <c r="B24" s="81" t="s">
        <v>13</v>
      </c>
      <c r="C24" s="82" t="s">
        <v>51</v>
      </c>
    </row>
    <row r="25" spans="2:7" customFormat="1">
      <c r="B25" s="42"/>
      <c r="C25" s="91"/>
    </row>
    <row r="26" spans="2:7" customFormat="1" ht="44.25">
      <c r="B26" s="43" t="s">
        <v>52</v>
      </c>
      <c r="C26" s="92" t="s">
        <v>113</v>
      </c>
    </row>
    <row r="27" spans="2:7" customFormat="1">
      <c r="B27" s="42"/>
      <c r="C27" s="49"/>
      <c r="D27" s="9"/>
      <c r="E27" s="9"/>
      <c r="F27" s="9"/>
      <c r="G27" s="9"/>
    </row>
    <row r="28" spans="2:7" customFormat="1" ht="129.75">
      <c r="B28" s="43" t="s">
        <v>53</v>
      </c>
      <c r="C28" s="92" t="s">
        <v>114</v>
      </c>
      <c r="D28" s="9"/>
      <c r="E28" s="9"/>
      <c r="F28" s="9"/>
      <c r="G28" s="9"/>
    </row>
    <row r="29" spans="2:7" customFormat="1">
      <c r="B29" s="42"/>
      <c r="C29" s="49"/>
      <c r="D29" s="9"/>
      <c r="E29" s="9"/>
      <c r="F29" s="9"/>
      <c r="G29" s="9"/>
    </row>
    <row r="30" spans="2:7" customFormat="1" ht="86.25">
      <c r="B30" s="43" t="s">
        <v>54</v>
      </c>
      <c r="C30" s="93" t="s">
        <v>115</v>
      </c>
      <c r="D30" s="9"/>
      <c r="E30" s="9"/>
      <c r="F30" s="9"/>
      <c r="G30" s="9"/>
    </row>
    <row r="31" spans="2:7" customFormat="1">
      <c r="B31" s="42"/>
      <c r="C31" s="93"/>
      <c r="D31" s="9"/>
      <c r="E31" s="9"/>
      <c r="F31" s="9"/>
      <c r="G31" s="9"/>
    </row>
    <row r="32" spans="2:7" customFormat="1" ht="129.75">
      <c r="B32" s="43" t="s">
        <v>55</v>
      </c>
      <c r="C32" s="49" t="s">
        <v>116</v>
      </c>
      <c r="D32" s="9"/>
      <c r="E32" s="9"/>
      <c r="F32" s="9"/>
      <c r="G32" s="9"/>
    </row>
    <row r="33" spans="2:7" customFormat="1">
      <c r="B33" s="43"/>
      <c r="C33" s="49"/>
      <c r="D33" s="9"/>
      <c r="E33" s="9"/>
      <c r="F33" s="9"/>
      <c r="G33" s="9"/>
    </row>
    <row r="34" spans="2:7" customFormat="1" ht="115.5">
      <c r="B34" s="43" t="s">
        <v>56</v>
      </c>
      <c r="C34" s="49" t="s">
        <v>145</v>
      </c>
      <c r="D34" s="9"/>
      <c r="E34" s="9"/>
      <c r="F34" s="9"/>
      <c r="G34" s="9"/>
    </row>
    <row r="35" spans="2:7" customFormat="1">
      <c r="B35" s="44"/>
      <c r="C35" s="45"/>
      <c r="D35" s="9"/>
      <c r="E35" s="9"/>
      <c r="F35" s="9"/>
      <c r="G35" s="9"/>
    </row>
    <row r="36" spans="2:7" customFormat="1" ht="129.75">
      <c r="B36" s="43" t="s">
        <v>57</v>
      </c>
      <c r="C36" s="49" t="s">
        <v>144</v>
      </c>
      <c r="D36" s="9"/>
      <c r="E36" s="9"/>
      <c r="F36" s="9"/>
      <c r="G36" s="9"/>
    </row>
    <row r="37" spans="2:7" customFormat="1">
      <c r="B37" s="43"/>
      <c r="C37" s="45"/>
      <c r="D37" s="9"/>
      <c r="E37" s="9"/>
      <c r="F37" s="9"/>
      <c r="G37" s="9"/>
    </row>
    <row r="38" spans="2:7" customFormat="1" ht="101.25">
      <c r="B38" s="43" t="s">
        <v>58</v>
      </c>
      <c r="C38" s="49" t="s">
        <v>117</v>
      </c>
      <c r="D38" s="9"/>
      <c r="E38" s="9"/>
      <c r="F38" s="9"/>
      <c r="G38" s="9"/>
    </row>
    <row r="39" spans="2:7" customFormat="1">
      <c r="B39" s="42"/>
      <c r="C39" s="49"/>
      <c r="D39" s="9"/>
      <c r="E39" s="9"/>
      <c r="F39" s="9"/>
      <c r="G39" s="9"/>
    </row>
    <row r="40" spans="2:7" customFormat="1" ht="15">
      <c r="B40" s="42" t="s">
        <v>22</v>
      </c>
      <c r="C40" s="82" t="s">
        <v>14</v>
      </c>
      <c r="D40" s="9"/>
      <c r="E40" s="9"/>
      <c r="F40" s="9"/>
      <c r="G40" s="9"/>
    </row>
    <row r="41" spans="2:7" customFormat="1">
      <c r="B41" s="80"/>
      <c r="C41" s="49"/>
      <c r="D41" s="9"/>
      <c r="E41" s="9"/>
      <c r="F41" s="9"/>
      <c r="G41" s="9"/>
    </row>
    <row r="42" spans="2:7" customFormat="1" ht="72.75">
      <c r="B42" s="43" t="s">
        <v>15</v>
      </c>
      <c r="C42" s="49" t="s">
        <v>118</v>
      </c>
      <c r="D42" s="9"/>
      <c r="E42" s="9"/>
      <c r="F42" s="9"/>
      <c r="G42" s="9"/>
    </row>
    <row r="43" spans="2:7" customFormat="1">
      <c r="B43" s="43"/>
      <c r="C43" s="49"/>
      <c r="D43" s="9"/>
      <c r="E43" s="9"/>
      <c r="F43" s="9"/>
      <c r="G43" s="9"/>
    </row>
    <row r="44" spans="2:7" customFormat="1" ht="87">
      <c r="B44" s="43" t="s">
        <v>16</v>
      </c>
      <c r="C44" s="49" t="s">
        <v>119</v>
      </c>
      <c r="D44" s="9"/>
      <c r="E44" s="9"/>
      <c r="F44" s="9"/>
      <c r="G44" s="9"/>
    </row>
    <row r="45" spans="2:7" customFormat="1">
      <c r="B45" s="43"/>
      <c r="C45" s="49"/>
      <c r="D45" s="9"/>
      <c r="E45" s="9"/>
      <c r="F45" s="9"/>
      <c r="G45" s="9"/>
    </row>
    <row r="46" spans="2:7" customFormat="1" ht="106.5" customHeight="1">
      <c r="B46" s="43" t="s">
        <v>17</v>
      </c>
      <c r="C46" s="49" t="s">
        <v>120</v>
      </c>
      <c r="D46" s="9"/>
      <c r="E46" s="9"/>
      <c r="F46" s="9"/>
      <c r="G46" s="9"/>
    </row>
    <row r="47" spans="2:7" customFormat="1">
      <c r="B47" s="42"/>
      <c r="C47" s="49"/>
      <c r="D47" s="9"/>
      <c r="E47" s="9"/>
      <c r="F47" s="9"/>
      <c r="G47" s="9"/>
    </row>
    <row r="48" spans="2:7" customFormat="1" ht="146.1" customHeight="1">
      <c r="B48" s="43" t="s">
        <v>26</v>
      </c>
      <c r="C48" s="49" t="s">
        <v>121</v>
      </c>
      <c r="D48" s="9"/>
      <c r="E48" s="9"/>
      <c r="F48" s="9"/>
      <c r="G48" s="9"/>
    </row>
    <row r="49" spans="2:7" customFormat="1">
      <c r="B49" s="43"/>
      <c r="C49" s="49"/>
      <c r="D49" s="9"/>
      <c r="E49" s="9"/>
      <c r="F49" s="9"/>
      <c r="G49" s="9"/>
    </row>
    <row r="50" spans="2:7" customFormat="1" ht="71.099999999999994" customHeight="1">
      <c r="B50" s="43" t="s">
        <v>27</v>
      </c>
      <c r="C50" s="49" t="s">
        <v>122</v>
      </c>
      <c r="D50" s="9"/>
      <c r="E50" s="9"/>
      <c r="F50" s="9"/>
      <c r="G50" s="9"/>
    </row>
    <row r="51" spans="2:7" customFormat="1">
      <c r="B51" s="43"/>
      <c r="C51" s="49"/>
      <c r="D51" s="9"/>
      <c r="E51" s="9"/>
      <c r="F51" s="9"/>
      <c r="G51" s="9"/>
    </row>
    <row r="52" spans="2:7" customFormat="1" ht="15">
      <c r="B52" s="81" t="s">
        <v>23</v>
      </c>
      <c r="C52" s="94" t="s">
        <v>59</v>
      </c>
      <c r="D52" s="9"/>
      <c r="E52" s="9"/>
      <c r="F52" s="9"/>
      <c r="G52" s="9"/>
    </row>
    <row r="53" spans="2:7" customFormat="1" ht="15">
      <c r="B53" s="83"/>
      <c r="C53" s="94"/>
      <c r="D53" s="9"/>
      <c r="E53" s="9"/>
      <c r="F53" s="9"/>
      <c r="G53" s="9"/>
    </row>
    <row r="54" spans="2:7" customFormat="1" ht="124.5" customHeight="1">
      <c r="B54" s="43" t="s">
        <v>62</v>
      </c>
      <c r="C54" s="91" t="s">
        <v>123</v>
      </c>
      <c r="D54" s="10"/>
      <c r="E54" s="10"/>
      <c r="F54" s="10"/>
      <c r="G54" s="10"/>
    </row>
    <row r="55" spans="2:7" customFormat="1">
      <c r="B55" s="44"/>
      <c r="C55" s="49"/>
      <c r="D55" s="16"/>
      <c r="E55" s="16"/>
      <c r="F55" s="16"/>
      <c r="G55" s="16"/>
    </row>
    <row r="56" spans="2:7" customFormat="1" ht="72.599999999999994" customHeight="1">
      <c r="B56" s="43" t="s">
        <v>61</v>
      </c>
      <c r="C56" s="91" t="s">
        <v>124</v>
      </c>
      <c r="D56" s="9"/>
      <c r="E56" s="9"/>
      <c r="F56" s="9"/>
      <c r="G56" s="9"/>
    </row>
    <row r="57" spans="2:7" customFormat="1">
      <c r="B57" s="43"/>
      <c r="C57" s="91"/>
      <c r="D57" s="9"/>
      <c r="E57" s="9"/>
      <c r="F57" s="9"/>
      <c r="G57" s="9"/>
    </row>
    <row r="58" spans="2:7" customFormat="1" ht="106.5" customHeight="1">
      <c r="B58" s="43" t="s">
        <v>63</v>
      </c>
      <c r="C58" s="92" t="s">
        <v>125</v>
      </c>
      <c r="D58" s="9"/>
      <c r="E58" s="9"/>
      <c r="F58" s="9"/>
      <c r="G58" s="9"/>
    </row>
    <row r="59" spans="2:7" customFormat="1" ht="29.25">
      <c r="B59" s="43" t="s">
        <v>42</v>
      </c>
      <c r="C59" s="49" t="s">
        <v>126</v>
      </c>
      <c r="D59" s="9"/>
      <c r="E59" s="9"/>
      <c r="F59" s="9"/>
      <c r="G59" s="9"/>
    </row>
    <row r="60" spans="2:7" customFormat="1" ht="29.25">
      <c r="B60" s="43" t="s">
        <v>31</v>
      </c>
      <c r="C60" s="49" t="s">
        <v>127</v>
      </c>
      <c r="D60" s="9"/>
      <c r="E60" s="9"/>
      <c r="F60" s="9"/>
      <c r="G60" s="9"/>
    </row>
    <row r="61" spans="2:7" customFormat="1" ht="43.5">
      <c r="B61" s="43" t="s">
        <v>41</v>
      </c>
      <c r="C61" s="49" t="s">
        <v>128</v>
      </c>
      <c r="D61" s="9"/>
      <c r="E61" s="9"/>
      <c r="F61" s="9"/>
      <c r="G61" s="9"/>
    </row>
    <row r="62" spans="2:7" customFormat="1" ht="43.5">
      <c r="B62" s="43" t="s">
        <v>43</v>
      </c>
      <c r="C62" s="49" t="s">
        <v>129</v>
      </c>
      <c r="D62" s="9"/>
      <c r="E62" s="9"/>
      <c r="F62" s="9"/>
      <c r="G62" s="9"/>
    </row>
    <row r="63" spans="2:7" customFormat="1" ht="30">
      <c r="B63" s="43" t="s">
        <v>79</v>
      </c>
      <c r="C63" s="49" t="s">
        <v>130</v>
      </c>
      <c r="D63" s="9"/>
      <c r="E63" s="9"/>
      <c r="F63" s="9"/>
      <c r="G63" s="9"/>
    </row>
    <row r="64" spans="2:7" customFormat="1" ht="43.5">
      <c r="B64" s="43" t="s">
        <v>80</v>
      </c>
      <c r="C64" s="91" t="s">
        <v>131</v>
      </c>
      <c r="D64" s="9"/>
      <c r="E64" s="9"/>
      <c r="F64" s="9"/>
      <c r="G64" s="9"/>
    </row>
    <row r="65" spans="2:8" customFormat="1" ht="29.25">
      <c r="B65" s="43" t="s">
        <v>81</v>
      </c>
      <c r="C65" s="91" t="s">
        <v>132</v>
      </c>
      <c r="D65" s="9"/>
      <c r="E65" s="9"/>
      <c r="F65" s="9"/>
      <c r="G65" s="9"/>
    </row>
    <row r="66" spans="2:8" customFormat="1" ht="29.25">
      <c r="B66" s="43" t="s">
        <v>82</v>
      </c>
      <c r="C66" s="49" t="s">
        <v>133</v>
      </c>
      <c r="D66" s="9"/>
      <c r="E66" s="9"/>
      <c r="F66" s="9"/>
      <c r="G66" s="9"/>
    </row>
    <row r="67" spans="2:8" customFormat="1">
      <c r="B67" s="80"/>
      <c r="C67" s="49"/>
      <c r="D67" s="9"/>
      <c r="E67" s="9"/>
      <c r="F67" s="9"/>
      <c r="G67" s="9"/>
    </row>
    <row r="68" spans="2:8" customFormat="1" ht="15">
      <c r="B68" s="42" t="s">
        <v>103</v>
      </c>
      <c r="C68" s="82" t="s">
        <v>24</v>
      </c>
      <c r="D68" s="9"/>
      <c r="E68" s="9"/>
      <c r="F68" s="9"/>
      <c r="G68" s="9"/>
    </row>
    <row r="69" spans="2:8" customFormat="1">
      <c r="B69" s="42"/>
      <c r="C69" s="49"/>
      <c r="D69" s="9"/>
      <c r="E69" s="9"/>
      <c r="F69" s="9"/>
      <c r="G69" s="9"/>
    </row>
    <row r="70" spans="2:8" customFormat="1" ht="105" customHeight="1">
      <c r="B70" s="43" t="s">
        <v>28</v>
      </c>
      <c r="C70" s="49" t="s">
        <v>147</v>
      </c>
      <c r="D70" s="10"/>
      <c r="E70" s="10"/>
      <c r="F70" s="10"/>
      <c r="G70" s="10"/>
    </row>
    <row r="71" spans="2:8" customFormat="1" ht="15">
      <c r="B71" s="43"/>
      <c r="C71" s="49"/>
      <c r="D71" s="10"/>
      <c r="E71" s="10"/>
      <c r="F71" s="10"/>
      <c r="G71" s="10"/>
    </row>
    <row r="72" spans="2:8" customFormat="1" ht="101.25">
      <c r="B72" s="43" t="s">
        <v>29</v>
      </c>
      <c r="C72" s="49" t="s">
        <v>134</v>
      </c>
      <c r="D72" s="9"/>
      <c r="E72" s="9"/>
      <c r="F72" s="9"/>
      <c r="G72" s="9"/>
    </row>
    <row r="73" spans="2:8" customFormat="1">
      <c r="B73" s="83"/>
      <c r="C73" s="84"/>
      <c r="D73" s="9"/>
      <c r="E73" s="9"/>
      <c r="F73" s="9"/>
      <c r="G73" s="9"/>
    </row>
    <row r="74" spans="2:8" customFormat="1" ht="15">
      <c r="B74" s="81" t="s">
        <v>60</v>
      </c>
      <c r="C74" s="82" t="s">
        <v>20</v>
      </c>
      <c r="D74" s="9"/>
      <c r="E74" s="9"/>
      <c r="F74" s="9"/>
      <c r="G74" s="9"/>
    </row>
    <row r="75" spans="2:8" customFormat="1">
      <c r="B75" s="83"/>
      <c r="C75" s="84"/>
      <c r="D75" s="9"/>
      <c r="E75" s="9"/>
      <c r="F75" s="9"/>
      <c r="G75" s="9"/>
    </row>
    <row r="76" spans="2:8" customFormat="1" ht="58.5">
      <c r="B76" s="83"/>
      <c r="C76" s="92" t="s">
        <v>135</v>
      </c>
      <c r="D76" s="9"/>
      <c r="E76" s="9"/>
      <c r="F76" s="9"/>
      <c r="G76" s="9"/>
    </row>
    <row r="77" spans="2:8" customFormat="1" ht="15">
      <c r="B77" s="81"/>
      <c r="C77" s="95"/>
      <c r="D77" s="9"/>
      <c r="E77" s="9"/>
      <c r="F77" s="9"/>
      <c r="G77" s="9"/>
    </row>
    <row r="78" spans="2:8" customFormat="1" ht="87">
      <c r="B78" s="81"/>
      <c r="C78" s="92" t="s">
        <v>136</v>
      </c>
      <c r="D78" s="9"/>
      <c r="E78" s="9"/>
      <c r="F78" s="9"/>
      <c r="G78" s="9"/>
    </row>
    <row r="79" spans="2:8" customFormat="1" ht="15">
      <c r="B79" s="81"/>
      <c r="C79" s="95"/>
      <c r="D79" s="11"/>
      <c r="E79" s="9"/>
      <c r="F79" s="9"/>
      <c r="G79" s="9"/>
      <c r="H79" s="9"/>
    </row>
    <row r="80" spans="2:8" s="8" customFormat="1" ht="87">
      <c r="B80" s="81"/>
      <c r="C80" s="92" t="s">
        <v>137</v>
      </c>
    </row>
    <row r="81" spans="2:3" s="7" customFormat="1" ht="13.35" customHeight="1">
      <c r="B81" s="81"/>
      <c r="C81" s="82"/>
    </row>
    <row r="82" spans="2:3" ht="15">
      <c r="B82" s="81"/>
      <c r="C82" s="82"/>
    </row>
    <row r="83" spans="2:3" ht="15">
      <c r="B83" s="81"/>
      <c r="C83" s="82"/>
    </row>
    <row r="84" spans="2:3" ht="15">
      <c r="B84" s="81"/>
      <c r="C84" s="82"/>
    </row>
    <row r="85" spans="2:3" ht="15">
      <c r="B85" s="81"/>
      <c r="C85" s="82"/>
    </row>
    <row r="86" spans="2:3" ht="15">
      <c r="B86" s="81"/>
      <c r="C86" s="82"/>
    </row>
    <row r="87" spans="2:3" ht="15">
      <c r="B87" s="81"/>
      <c r="C87" s="82"/>
    </row>
    <row r="88" spans="2:3" ht="15">
      <c r="B88" s="81"/>
      <c r="C88" s="82"/>
    </row>
    <row r="89" spans="2:3" ht="15">
      <c r="B89" s="81"/>
      <c r="C89" s="82"/>
    </row>
    <row r="90" spans="2:3" ht="15">
      <c r="B90" s="81"/>
      <c r="C90" s="82"/>
    </row>
    <row r="91" spans="2:3" ht="15">
      <c r="B91" s="81"/>
      <c r="C91" s="82"/>
    </row>
    <row r="92" spans="2:3" ht="15">
      <c r="B92" s="81"/>
      <c r="C92" s="82"/>
    </row>
    <row r="93" spans="2:3" ht="15">
      <c r="B93" s="81"/>
      <c r="C93" s="82"/>
    </row>
    <row r="94" spans="2:3" ht="15">
      <c r="B94" s="81"/>
      <c r="C94" s="82"/>
    </row>
    <row r="95" spans="2:3" ht="15">
      <c r="B95" s="81"/>
      <c r="C95" s="82"/>
    </row>
    <row r="96" spans="2:3" ht="15">
      <c r="B96" s="81"/>
      <c r="C96" s="82"/>
    </row>
    <row r="97" spans="2:3" ht="15">
      <c r="B97" s="81"/>
      <c r="C97" s="82"/>
    </row>
    <row r="98" spans="2:3" ht="15">
      <c r="B98" s="81"/>
      <c r="C98" s="82"/>
    </row>
    <row r="99" spans="2:3" ht="15">
      <c r="B99" s="81"/>
      <c r="C99" s="82"/>
    </row>
    <row r="100" spans="2:3" ht="15">
      <c r="B100" s="81"/>
      <c r="C100" s="82"/>
    </row>
    <row r="101" spans="2:3" ht="15">
      <c r="B101" s="81"/>
      <c r="C101" s="82"/>
    </row>
    <row r="102" spans="2:3" ht="15">
      <c r="B102" s="81"/>
      <c r="C102" s="82"/>
    </row>
    <row r="103" spans="2:3" ht="15">
      <c r="B103" s="81"/>
      <c r="C103" s="82"/>
    </row>
    <row r="104" spans="2:3" ht="15">
      <c r="B104" s="81"/>
      <c r="C104" s="82"/>
    </row>
    <row r="105" spans="2:3" ht="15">
      <c r="B105" s="81"/>
      <c r="C105" s="82"/>
    </row>
    <row r="106" spans="2:3" ht="15">
      <c r="B106" s="81"/>
      <c r="C106" s="82"/>
    </row>
    <row r="107" spans="2:3" ht="15">
      <c r="B107" s="81"/>
      <c r="C107" s="82"/>
    </row>
    <row r="108" spans="2:3" ht="15">
      <c r="B108" s="81"/>
      <c r="C108" s="82"/>
    </row>
    <row r="109" spans="2:3" ht="15">
      <c r="B109" s="81"/>
      <c r="C109" s="82"/>
    </row>
    <row r="110" spans="2:3" ht="15">
      <c r="B110" s="81"/>
      <c r="C110" s="82"/>
    </row>
    <row r="111" spans="2:3" ht="15">
      <c r="B111" s="81"/>
      <c r="C111" s="82"/>
    </row>
    <row r="112" spans="2:3" ht="15">
      <c r="B112" s="81"/>
      <c r="C112" s="82"/>
    </row>
    <row r="113" spans="2:3" ht="15">
      <c r="B113" s="81"/>
      <c r="C113" s="82"/>
    </row>
    <row r="114" spans="2:3" ht="15">
      <c r="B114" s="81"/>
      <c r="C114" s="82"/>
    </row>
    <row r="115" spans="2:3" ht="15">
      <c r="B115" s="81"/>
      <c r="C115" s="82"/>
    </row>
    <row r="116" spans="2:3" ht="15">
      <c r="B116" s="81"/>
      <c r="C116" s="82"/>
    </row>
    <row r="117" spans="2:3" ht="15">
      <c r="B117" s="81"/>
      <c r="C117" s="82"/>
    </row>
    <row r="118" spans="2:3" ht="15">
      <c r="B118" s="81"/>
      <c r="C118" s="82"/>
    </row>
    <row r="119" spans="2:3" ht="15">
      <c r="B119" s="81"/>
      <c r="C119" s="82"/>
    </row>
    <row r="120" spans="2:3" ht="15">
      <c r="B120" s="81"/>
      <c r="C120" s="82"/>
    </row>
    <row r="121" spans="2:3" ht="15">
      <c r="B121" s="81"/>
      <c r="C121" s="82"/>
    </row>
    <row r="122" spans="2:3" ht="15">
      <c r="B122" s="81"/>
      <c r="C122" s="82"/>
    </row>
    <row r="123" spans="2:3" ht="15">
      <c r="B123" s="81"/>
      <c r="C123" s="82"/>
    </row>
    <row r="124" spans="2:3" ht="15">
      <c r="B124" s="81"/>
      <c r="C124" s="82"/>
    </row>
    <row r="125" spans="2:3" ht="15">
      <c r="B125" s="81"/>
      <c r="C125" s="82"/>
    </row>
    <row r="126" spans="2:3" ht="15">
      <c r="B126" s="81"/>
      <c r="C126" s="82"/>
    </row>
    <row r="127" spans="2:3" ht="15">
      <c r="B127" s="81"/>
      <c r="C127" s="82"/>
    </row>
    <row r="128" spans="2:3" ht="15">
      <c r="B128" s="81"/>
      <c r="C128" s="82"/>
    </row>
    <row r="129" spans="2:3" ht="15">
      <c r="B129" s="81"/>
      <c r="C129" s="82"/>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4" manualBreakCount="4">
    <brk id="23" min="1" max="2" man="1"/>
    <brk id="39" min="1" max="2" man="1"/>
    <brk id="51" min="1" max="2" man="1"/>
    <brk id="70"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7" ma:contentTypeDescription="Crear nuevo documento." ma:contentTypeScope="" ma:versionID="f3db94cd322838bb4564a0f381124467">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00301e1f24f5b83ff75eddd74ae3e0f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84efd4e-22bf-434d-a6a2-bc3a8aee69bd">
      <Terms xmlns="http://schemas.microsoft.com/office/infopath/2007/PartnerControls"/>
    </lcf76f155ced4ddcb4097134ff3c332f>
    <TaxCatchAll xmlns="60a61702-ea5d-41aa-a7df-68db61c5f6ea" xsi:nil="true"/>
  </documentManagement>
</p:properties>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14676BB0-A447-47B1-AAB0-079F935EA9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3BF614-8CCF-4361-84DE-A31C2B458B30}">
  <ds:schemaRefs>
    <ds:schemaRef ds:uri="http://schemas.microsoft.com/office/infopath/2007/PartnerControls"/>
    <ds:schemaRef ds:uri="http://schemas.microsoft.com/office/2006/documentManagement/types"/>
    <ds:schemaRef ds:uri="http://schemas.microsoft.com/office/2006/metadata/properties"/>
    <ds:schemaRef ds:uri="http://purl.org/dc/dcmitype/"/>
    <ds:schemaRef ds:uri="http://www.w3.org/XML/1998/namespace"/>
    <ds:schemaRef ds:uri="http://purl.org/dc/terms/"/>
    <ds:schemaRef ds:uri="http://schemas.openxmlformats.org/package/2006/metadata/core-properties"/>
    <ds:schemaRef ds:uri="d84efd4e-22bf-434d-a6a2-bc3a8aee69bd"/>
    <ds:schemaRef ds:uri="60a61702-ea5d-41aa-a7df-68db61c5f6ea"/>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15</vt:i4>
      </vt:variant>
    </vt:vector>
  </HeadingPairs>
  <TitlesOfParts>
    <vt:vector size="18" baseType="lpstr">
      <vt:lpstr>Especif Partic PCPC</vt:lpstr>
      <vt:lpstr>GENERADOR CAT-P-RESM-13-001.23</vt:lpstr>
      <vt:lpstr> ESP-P-RESM-13-001-23</vt:lpstr>
      <vt:lpstr>' ESP-P-RESM-13-001-23'!A</vt:lpstr>
      <vt:lpstr>'Especif Partic PCPC'!A</vt:lpstr>
      <vt:lpstr>' ESP-P-RESM-13-001-23'!Área_de_impresión</vt:lpstr>
      <vt:lpstr>' ESP-P-RESM-13-001-23'!B</vt:lpstr>
      <vt:lpstr>' ESP-P-RESM-13-001-23'!d</vt:lpstr>
      <vt:lpstr>' ESP-P-RESM-13-001-23'!e</vt:lpstr>
      <vt:lpstr>'Especif Partic PCPC'!e</vt:lpstr>
      <vt:lpstr>' ESP-P-RESM-13-001-23'!G</vt:lpstr>
      <vt:lpstr>' ESP-P-RESM-13-001-23'!H</vt:lpstr>
      <vt:lpstr>' ESP-P-RESM-13-001-23'!Print_Area</vt:lpstr>
      <vt:lpstr>'Especif Partic PCPC'!Print_Area</vt:lpstr>
      <vt:lpstr>' ESP-P-RESM-13-001-23'!Print_Titles</vt:lpstr>
      <vt:lpstr>'Especif Partic PCPC'!Print_Titles</vt:lpstr>
      <vt:lpstr>' ESP-P-RESM-13-001-23'!Títulos_a_imprimir</vt:lpstr>
      <vt:lpstr>'Especif Partic PCPC'!Títulos_a_imprimir</vt:lpstr>
    </vt:vector>
  </TitlesOfParts>
  <Company>P.J.F.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CLAUDIA ANDRADE FLORES</cp:lastModifiedBy>
  <cp:lastPrinted>2023-06-28T01:57:12Z</cp:lastPrinted>
  <dcterms:created xsi:type="dcterms:W3CDTF">2004-04-05T19:11:30Z</dcterms:created>
  <dcterms:modified xsi:type="dcterms:W3CDTF">2023-08-21T17:35:44Z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