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CPoblete\Documents\Subdirección de Adquisiciones\2. Obra pública\42. Muro verde\Anexos CPS 24-2024\"/>
    </mc:Choice>
  </mc:AlternateContent>
  <xr:revisionPtr revIDLastSave="0" documentId="8_{5F1550C5-7FE9-4129-8A9A-2F6602CA5C8F}" xr6:coauthVersionLast="47" xr6:coauthVersionMax="47" xr10:uidLastSave="{00000000-0000-0000-0000-000000000000}"/>
  <bookViews>
    <workbookView xWindow="-110" yWindow="-110" windowWidth="19420" windowHeight="10300" xr2:uid="{4D6A3923-B3D1-4A5F-AAF9-42D91629AECB}"/>
  </bookViews>
  <sheets>
    <sheet name="Hoja1" sheetId="1" r:id="rId1"/>
  </sheets>
  <externalReferences>
    <externalReference r:id="rId2"/>
  </externalReferences>
  <definedNames>
    <definedName name="_xlnm.Print_Area" localSheetId="0">Hoja1!$A$1:$U$56</definedName>
    <definedName name="cargo">'[1]N_Campos Generales'!$C$18</definedName>
    <definedName name="CesantiaTrabajador">'[1]a)TablaFactores'!$J$7</definedName>
    <definedName name="ciudaddelaobra">'[1]N_Campos Generales'!$C$38</definedName>
    <definedName name="CuotaFija_Total">'[1]a)TablaFactores'!$D$9</definedName>
    <definedName name="CuotaPatron">'[1]a)TablaFactores'!$D$6</definedName>
    <definedName name="CuotaTrabajador">'[1]a)TablaFactores'!$D$7</definedName>
    <definedName name="DineroPatron">'[1]a)TablaFactores'!$F$6</definedName>
    <definedName name="DineroTrabajador">'[1]a)TablaFactores'!$F$7</definedName>
    <definedName name="direcciondelaobra">'[1]N_Campos Generales'!$C$36</definedName>
    <definedName name="E3SMDF_Total">'[1]a)TablaFactores'!$E$9</definedName>
    <definedName name="EspeciePatron">'[1]a)TablaFactores'!$G$6</definedName>
    <definedName name="EspecieTrabajador">'[1]a)TablaFactores'!$G$7</definedName>
    <definedName name="estadodelaobra">'[1]N_Campos Generales'!$C$39</definedName>
    <definedName name="ExcedentePatron">'[1]a)TablaFactores'!$E$6</definedName>
    <definedName name="ExcedenteTrabajador">'[1]a)TablaFactores'!$E$7</definedName>
    <definedName name="fechadeconcurso">'[1]N_Campos Generales'!$C$31</definedName>
    <definedName name="fechainicio">'[1]N_Campos Generales'!$C$45</definedName>
    <definedName name="fechaterminacion">'[1]N_Campos Generales'!$C$46</definedName>
    <definedName name="FSBC_F1T1">Hoja1!$J$34</definedName>
    <definedName name="GastosMedicos_Total">'[1]a)TablaFactores'!$G$9</definedName>
    <definedName name="Guarderia_Total">'[1]a)TablaFactores'!$K$9</definedName>
    <definedName name="GuarderiaPatron">'[1]a)TablaFactores'!$K$6</definedName>
    <definedName name="GuarderiasTrabajador">'[1]a)TablaFactores'!$K$7</definedName>
    <definedName name="Infonavit_Total">'[1]a)TablaFactores'!$L$9</definedName>
    <definedName name="InfonavitPatron">'[1]a)TablaFactores'!$L$6</definedName>
    <definedName name="InvalidesyVida_Total">'[1]a)TablaFactores'!$H$9</definedName>
    <definedName name="InvalidezPatron">'[1]a)TablaFactores'!$H$6</definedName>
    <definedName name="InvalidezTrabajador">'[1]a)TablaFactores'!$H$7</definedName>
    <definedName name="ISN_Total">'[1]a)TablaFactores'!$M$9</definedName>
    <definedName name="Limite_superior1">'[1]a)TablaFactores'!$Q$6</definedName>
    <definedName name="Limite_superior2">'[1]a)TablaFactores'!$R$6</definedName>
    <definedName name="nombrecliente">'[1]N_Campos Generales'!$C$20</definedName>
    <definedName name="nombredelaobra">'[1]N_Campos Generales'!$C$35</definedName>
    <definedName name="NominaPatron">'[1]a)TablaFactores'!$M$6</definedName>
    <definedName name="numerodeconcurso">'[1]N_Campos Generales'!$C$32</definedName>
    <definedName name="OtrosCargos_Total">'[1]a)TablaFactores'!$N$9</definedName>
    <definedName name="plazocalculado">'[1]N_Campos Generales'!$C$51</definedName>
    <definedName name="PrestacionesEnDinero_Total">'[1]a)TablaFactores'!$F$9</definedName>
    <definedName name="razonsocial">'[1]N_Campos Generales'!$C$6</definedName>
    <definedName name="Redondeo_Para_factores">'[1]a)TablaFactores'!$H$11</definedName>
    <definedName name="responsable">'[1]N_Campos Generales'!$C$17</definedName>
    <definedName name="Riesgo_Total">'[1]a)TablaFactores'!$C$9</definedName>
    <definedName name="RiesgoTrabajo">'[1]a)TablaFactores'!$C$6</definedName>
    <definedName name="Sar_Total">'[1]a)TablaFactores'!$I$9</definedName>
    <definedName name="SarPatron">'[1]a)TablaFactores'!$I$6</definedName>
    <definedName name="SMDF_UMA">'[1]a)TablaFactores'!$P$13</definedName>
    <definedName name="TipodeFasar">'[1]a)TablaFactores'!$R$8</definedName>
    <definedName name="Tp_entre_Tl_F1T1">Hoja1!$J$32</definedName>
    <definedName name="UMA">'[1]a)TablaFactores'!$S$6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7" i="1" l="1"/>
  <c r="J35" i="1"/>
  <c r="Q43" i="1" l="1"/>
  <c r="P43" i="1"/>
  <c r="N43" i="1"/>
  <c r="M43" i="1"/>
  <c r="L43" i="1"/>
  <c r="K43" i="1"/>
  <c r="J43" i="1"/>
  <c r="H43" i="1"/>
  <c r="R42" i="1"/>
  <c r="U40" i="1"/>
  <c r="R40" i="1"/>
  <c r="D40" i="1"/>
  <c r="T37" i="1"/>
  <c r="S37" i="1"/>
  <c r="N37" i="1"/>
  <c r="K37" i="1"/>
  <c r="J37" i="1"/>
  <c r="G37" i="1"/>
  <c r="F37" i="1"/>
  <c r="J28" i="1"/>
  <c r="J27" i="1"/>
  <c r="J22" i="1"/>
  <c r="J21" i="1"/>
  <c r="J17" i="1"/>
  <c r="B17" i="1"/>
  <c r="J16" i="1"/>
  <c r="J15" i="1"/>
  <c r="I13" i="1"/>
  <c r="J20" i="1" l="1"/>
  <c r="J34" i="1" s="1"/>
  <c r="J30" i="1"/>
  <c r="J31" i="1" s="1"/>
  <c r="J33" i="1" l="1"/>
  <c r="J32" i="1"/>
</calcChain>
</file>

<file path=xl/sharedStrings.xml><?xml version="1.0" encoding="utf-8"?>
<sst xmlns="http://schemas.openxmlformats.org/spreadsheetml/2006/main" count="141" uniqueCount="133">
  <si>
    <t>No. De Concurso:</t>
  </si>
  <si>
    <t>Fecha:</t>
  </si>
  <si>
    <t xml:space="preserve"> </t>
  </si>
  <si>
    <t>Obra:</t>
  </si>
  <si>
    <t>Lugar de los trabajos:</t>
  </si>
  <si>
    <t>Nombre del Licitante:</t>
  </si>
  <si>
    <t>DATOS BÁSICOS PARA EL ANÁLISIS DEL FACTOR DE SALARIO REAL</t>
  </si>
  <si>
    <t>Inicio:</t>
  </si>
  <si>
    <t>Terminación:</t>
  </si>
  <si>
    <t>Duración :</t>
  </si>
  <si>
    <t>DICAL</t>
  </si>
  <si>
    <t>DÍAS CALENDARIO</t>
  </si>
  <si>
    <t>DIAGI</t>
  </si>
  <si>
    <t>DÍAS DE AGUINALDO</t>
  </si>
  <si>
    <t>PIVAC</t>
  </si>
  <si>
    <t>DÍAS POR PRIMA VACACIONAL</t>
  </si>
  <si>
    <t xml:space="preserve"> FSR = Ps * (TP/TL) + (TP/TL)</t>
  </si>
  <si>
    <t>Tp</t>
  </si>
  <si>
    <t>TOTAL DE DÍAS REALMENTE PAGADOS AL AÑO</t>
  </si>
  <si>
    <t>SUMA:</t>
  </si>
  <si>
    <t>Fsr=</t>
  </si>
  <si>
    <t>Representa el factor de salario real.</t>
  </si>
  <si>
    <t>DIDOM</t>
  </si>
  <si>
    <t>DÍAS DOMINGO</t>
  </si>
  <si>
    <t>Ps=</t>
  </si>
  <si>
    <t xml:space="preserve">Representa, en fracción decimal, las obligaciones obrero-patronales derivadas de la Ley del </t>
  </si>
  <si>
    <t>DIVAC</t>
  </si>
  <si>
    <t>DÍAS DE VACACIONES</t>
  </si>
  <si>
    <t>Seguro Social y de la Ley del Instituto del Fondo Nacional de la Vivienda para los Trabajadores.</t>
  </si>
  <si>
    <t>DILUN</t>
  </si>
  <si>
    <t>DÍAS LUNES</t>
  </si>
  <si>
    <t>Tp =</t>
  </si>
  <si>
    <t>Representa los días realmente pagados durante un periodo anual.</t>
  </si>
  <si>
    <t>DIFEO</t>
  </si>
  <si>
    <t>DÍAS FESTIVOS POR LEY</t>
  </si>
  <si>
    <t>Tl =</t>
  </si>
  <si>
    <t>Representa los días realmente laborados durante el mismo periodo anual.</t>
  </si>
  <si>
    <t>DIPEC</t>
  </si>
  <si>
    <t>DÍAS PERDIDOS POR CONDICIONES DE CLIMA (LLUVIA Y OTROS)</t>
  </si>
  <si>
    <t xml:space="preserve">Para su determinación, únicamente se deberán considerar aquellos días que estén dentro del </t>
  </si>
  <si>
    <t>DIPCO</t>
  </si>
  <si>
    <t>DÍAS POR COSTUMBRE</t>
  </si>
  <si>
    <t xml:space="preserve">periodo anual referido y que, de acuerdo con la Ley Federal del Trabajo y los Contratos Colectivos, </t>
  </si>
  <si>
    <t>DIPEN</t>
  </si>
  <si>
    <t>DÍAS POR PERMISOS Y ENFERMEDAD NO PROFESIONAL</t>
  </si>
  <si>
    <t>resulten pagos obligatorios, aunque no sean laborables.</t>
  </si>
  <si>
    <t>DISIN</t>
  </si>
  <si>
    <t>DÍAS POR SINDICATO (CONTRATO COLECTIVO)</t>
  </si>
  <si>
    <t xml:space="preserve">El factor de salario real deberá incluir las prestaciones derivadas de la Ley Federal del Trabajo, </t>
  </si>
  <si>
    <t>DINLA</t>
  </si>
  <si>
    <t>DÍAS NO LABORADOS AL AÑO</t>
  </si>
  <si>
    <t xml:space="preserve">de la Ley del Seguro Social, de la Ley del Instituto del Fondo Nacional de la Vivienda para los </t>
  </si>
  <si>
    <t>Tl</t>
  </si>
  <si>
    <t>TOTAL DE DÍAS REALMENTE LABORADOS AL AÑO (DICAL)-(DINLA)</t>
  </si>
  <si>
    <t>Trabajadores o de los Contratos Colectivos de Trabajo en vigor.</t>
  </si>
  <si>
    <t>Tp / Tl</t>
  </si>
  <si>
    <t>DÍAS PAGADOS / DÍAS LABORADOS</t>
  </si>
  <si>
    <t>(Tp -Te) / Tl</t>
  </si>
  <si>
    <t>(DÍAS PAGADOS - TIEMPO EXTRA NO GRAVABLE)</t>
  </si>
  <si>
    <t>FSBC</t>
  </si>
  <si>
    <t>FACTOR DE SALARIO BASE DE COTIZACIÓN ( Tp-Te) / DICAL para cálculo de IMSS</t>
  </si>
  <si>
    <t>OC</t>
  </si>
  <si>
    <t>Otros Cargos</t>
  </si>
  <si>
    <t>CATEGORÍA</t>
  </si>
  <si>
    <t xml:space="preserve">SALARIO </t>
  </si>
  <si>
    <t>I. RIESGO DE TRABAJO</t>
  </si>
  <si>
    <t>II. ENFERMEDAD Y MATERNIDAD</t>
  </si>
  <si>
    <t>III</t>
  </si>
  <si>
    <t>IV</t>
  </si>
  <si>
    <t>V</t>
  </si>
  <si>
    <t>TOTAL</t>
  </si>
  <si>
    <t>PS</t>
  </si>
  <si>
    <t>FSR</t>
  </si>
  <si>
    <t>CLAVE</t>
  </si>
  <si>
    <t>DESCRIPCIÓN</t>
  </si>
  <si>
    <t>Días pagados /Días Laborados</t>
  </si>
  <si>
    <t>Factor Salario Base de Cotización</t>
  </si>
  <si>
    <t>Salario Base de Cotización SBC</t>
  </si>
  <si>
    <t>Cuota Fija</t>
  </si>
  <si>
    <t>Excedente de tres UMA</t>
  </si>
  <si>
    <t>Aplicación IMSS al excedente</t>
  </si>
  <si>
    <t>Prestaciones en dinero</t>
  </si>
  <si>
    <t>Gastos médicos pensionados</t>
  </si>
  <si>
    <t>INVALIDEZ Y VIDA</t>
  </si>
  <si>
    <t>Retiro (SAR)</t>
  </si>
  <si>
    <t>Cesantía en edad avanzada y vejez</t>
  </si>
  <si>
    <t>Guarderías y Prestaciones sociales</t>
  </si>
  <si>
    <t>INFONAVIT</t>
  </si>
  <si>
    <t xml:space="preserve">Suma prestaciones </t>
  </si>
  <si>
    <t>Obligación Obrero-Patronal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</si>
  <si>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</si>
  <si>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</si>
  <si>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</si>
  <si>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</si>
  <si>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</si>
  <si>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</si>
  <si>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</si>
  <si>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</si>
  <si>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</si>
  <si>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</si>
  <si>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</si>
  <si>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</si>
  <si>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</si>
  <si>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</si>
  <si>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</si>
  <si>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</si>
  <si>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</si>
  <si>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</si>
  <si>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</si>
  <si>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</si>
  <si>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</si>
  <si>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 xml:space="preserve"> (Tp-Te)/DICAL</t>
  </si>
  <si>
    <t>DxE</t>
  </si>
  <si>
    <t>GxF</t>
  </si>
  <si>
    <t>HxUMA</t>
  </si>
  <si>
    <t>F-3UMA</t>
  </si>
  <si>
    <t>JxI</t>
  </si>
  <si>
    <t>KxF</t>
  </si>
  <si>
    <t>LxF</t>
  </si>
  <si>
    <t>MxF</t>
  </si>
  <si>
    <t>NxF</t>
  </si>
  <si>
    <t>OxF</t>
  </si>
  <si>
    <t>PxF</t>
  </si>
  <si>
    <t>QxF</t>
  </si>
  <si>
    <t>(G+H)+(J:R)</t>
  </si>
  <si>
    <t>S / F</t>
  </si>
  <si>
    <r>
      <t xml:space="preserve">Porcentaje conforme a la Prima de Riesgo dictaminada y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por el IMSS</t>
    </r>
  </si>
  <si>
    <t>Variable</t>
  </si>
  <si>
    <r>
      <t xml:space="preserve">Impuesto Sobre Nómina 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en la Entidad donde se desarrollarán los trabajos.</t>
    </r>
  </si>
  <si>
    <t>Sn</t>
  </si>
  <si>
    <t>SP</t>
  </si>
  <si>
    <t>SP/SBC</t>
  </si>
  <si>
    <t>ANEXO 16
FORMATO ANÁLISIS, CÁLCULO E INTEGRACIÓN DEL FACTOR DE SALARIO 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</si>
</sst>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d/mm/yyyy;@"/>
    <numFmt numFmtId="165" formatCode="0.0000"/>
    <numFmt numFmtId="166" formatCode="0.000000"/>
    <numFmt numFmtId="167" formatCode="0.000%"/>
    <numFmt numFmtId="168" formatCode="0.00000%"/>
    <numFmt numFmtId="169" formatCode="0.0000%"/>
    <numFmt numFmtId="170" formatCode="0.00####"/>
  </numFmts>
  <fonts count="15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56"/>
      <name val="arial"/>
      <family val="2"/>
    </font>
    <font>
      <sz val="6"/>
      <name val="Calibri"/>
      <family val="2"/>
    </font>
    <font>
      <sz val="7"/>
      <name val="Calibri"/>
      <family val="2"/>
      <scheme val="minor"/>
    </font>
    <font>
      <sz val="9"/>
      <name val="Agency FB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2"/>
      <name val="Calibri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52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Continuous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/>
    </xf>
    <xf numFmtId="2" fontId="0" fillId="0" borderId="0" xfId="0" applyNumberFormat="1"/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169" fontId="0" fillId="0" borderId="41" xfId="0" applyNumberFormat="1" applyBorder="1" applyAlignment="1">
      <alignment horizontal="center" vertical="center" wrapText="1"/>
    </xf>
    <xf numFmtId="169" fontId="0" fillId="0" borderId="40" xfId="0" applyNumberFormat="1" applyBorder="1" applyAlignment="1">
      <alignment horizontal="center" vertical="top" wrapText="1"/>
    </xf>
    <xf numFmtId="169" fontId="0" fillId="0" borderId="40" xfId="0" applyNumberFormat="1" applyBorder="1" applyAlignment="1">
      <alignment horizontal="center" vertical="center" wrapText="1"/>
    </xf>
    <xf numFmtId="169" fontId="0" fillId="0" borderId="39" xfId="0" applyNumberFormat="1" applyBorder="1" applyAlignment="1">
      <alignment horizontal="center" vertical="top" wrapText="1"/>
    </xf>
    <xf numFmtId="169" fontId="0" fillId="0" borderId="10" xfId="0" applyNumberFormat="1" applyBorder="1" applyAlignment="1">
      <alignment horizontal="center" vertical="center" wrapText="1"/>
    </xf>
    <xf numFmtId="10" fontId="0" fillId="0" borderId="38" xfId="0" applyNumberFormat="1" applyBorder="1" applyAlignment="1">
      <alignment horizontal="center" vertical="center" wrapText="1"/>
    </xf>
    <xf numFmtId="10" fontId="0" fillId="0" borderId="37" xfId="0" applyNumberForma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70" fontId="0" fillId="0" borderId="0" xfId="0" applyNumberForma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65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0" fontId="0" fillId="0" borderId="4" xfId="0" applyBorder="1" applyAlignment="1">
      <alignment horizontal="left"/>
    </xf>
    <xf numFmtId="0" fontId="8" fillId="0" borderId="12" xfId="0" applyFont="1" applyBorder="1" applyAlignment="1">
      <alignment horizontal="centerContinuous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5" xfId="0" applyBorder="1"/>
    <xf numFmtId="0" fontId="0" fillId="0" borderId="2" xfId="0" applyBorder="1"/>
    <xf numFmtId="2" fontId="9" fillId="0" borderId="2" xfId="0" applyNumberFormat="1" applyFont="1" applyBorder="1" applyProtection="1">
      <protection locked="0"/>
    </xf>
    <xf numFmtId="2" fontId="0" fillId="0" borderId="3" xfId="0" applyNumberFormat="1" applyBorder="1"/>
    <xf numFmtId="0" fontId="0" fillId="0" borderId="4" xfId="0" applyBorder="1"/>
    <xf numFmtId="0" fontId="0" fillId="0" borderId="16" xfId="0" applyBorder="1"/>
    <xf numFmtId="2" fontId="9" fillId="0" borderId="0" xfId="0" applyNumberFormat="1" applyFont="1" applyProtection="1">
      <protection locked="0"/>
    </xf>
    <xf numFmtId="2" fontId="0" fillId="0" borderId="5" xfId="0" applyNumberFormat="1" applyBorder="1"/>
    <xf numFmtId="9" fontId="9" fillId="0" borderId="0" xfId="0" applyNumberFormat="1" applyFont="1" applyProtection="1">
      <protection locked="0"/>
    </xf>
    <xf numFmtId="2" fontId="9" fillId="0" borderId="0" xfId="0" applyNumberFormat="1" applyFont="1" applyAlignment="1" applyProtection="1">
      <alignment vertical="top"/>
      <protection locked="0"/>
    </xf>
    <xf numFmtId="0" fontId="0" fillId="0" borderId="12" xfId="0" applyBorder="1"/>
    <xf numFmtId="2" fontId="9" fillId="0" borderId="2" xfId="0" applyNumberFormat="1" applyFont="1" applyBorder="1" applyAlignment="1" applyProtection="1">
      <alignment vertical="justify"/>
      <protection locked="0"/>
    </xf>
    <xf numFmtId="2" fontId="9" fillId="0" borderId="0" xfId="0" applyNumberFormat="1" applyFont="1" applyAlignment="1" applyProtection="1">
      <alignment vertical="justify"/>
      <protection locked="0"/>
    </xf>
    <xf numFmtId="0" fontId="8" fillId="0" borderId="4" xfId="0" applyFont="1" applyBorder="1" applyAlignment="1">
      <alignment horizontal="center"/>
    </xf>
    <xf numFmtId="166" fontId="0" fillId="0" borderId="5" xfId="0" applyNumberFormat="1" applyBorder="1"/>
    <xf numFmtId="0" fontId="8" fillId="0" borderId="11" xfId="0" applyFont="1" applyBorder="1" applyAlignment="1">
      <alignment horizontal="center"/>
    </xf>
    <xf numFmtId="167" fontId="0" fillId="0" borderId="14" xfId="0" applyNumberFormat="1" applyBorder="1"/>
    <xf numFmtId="0" fontId="10" fillId="0" borderId="20" xfId="0" applyFont="1" applyBorder="1"/>
    <xf numFmtId="0" fontId="10" fillId="0" borderId="22" xfId="0" applyFont="1" applyBorder="1"/>
    <xf numFmtId="0" fontId="0" fillId="0" borderId="21" xfId="0" applyBorder="1"/>
    <xf numFmtId="0" fontId="6" fillId="0" borderId="21" xfId="0" applyFont="1" applyBorder="1"/>
    <xf numFmtId="2" fontId="12" fillId="0" borderId="21" xfId="0" applyNumberFormat="1" applyFont="1" applyBorder="1" applyAlignment="1" applyProtection="1">
      <alignment vertical="justify"/>
      <protection locked="0"/>
    </xf>
    <xf numFmtId="0" fontId="6" fillId="0" borderId="21" xfId="0" applyFont="1" applyBorder="1" applyAlignment="1">
      <alignment horizontal="right"/>
    </xf>
    <xf numFmtId="2" fontId="11" fillId="0" borderId="21" xfId="0" applyNumberFormat="1" applyFont="1" applyBorder="1" applyProtection="1">
      <protection locked="0"/>
    </xf>
    <xf numFmtId="2" fontId="10" fillId="0" borderId="25" xfId="0" applyNumberFormat="1" applyFont="1" applyBorder="1"/>
    <xf numFmtId="0" fontId="6" fillId="0" borderId="25" xfId="0" applyFont="1" applyBorder="1"/>
    <xf numFmtId="0" fontId="0" fillId="0" borderId="25" xfId="0" applyBorder="1"/>
    <xf numFmtId="165" fontId="0" fillId="0" borderId="0" xfId="0" applyNumberFormat="1"/>
    <xf numFmtId="2" fontId="0" fillId="0" borderId="12" xfId="0" applyNumberFormat="1" applyBorder="1"/>
    <xf numFmtId="0" fontId="10" fillId="5" borderId="1" xfId="0" applyFont="1" applyFill="1" applyBorder="1"/>
    <xf numFmtId="0" fontId="10" fillId="5" borderId="2" xfId="0" applyFont="1" applyFill="1" applyBorder="1"/>
    <xf numFmtId="2" fontId="0" fillId="5" borderId="2" xfId="0" applyNumberFormat="1" applyFill="1" applyBorder="1"/>
    <xf numFmtId="0" fontId="0" fillId="5" borderId="2" xfId="0" applyFill="1" applyBorder="1"/>
    <xf numFmtId="2" fontId="0" fillId="5" borderId="2" xfId="0" applyNumberFormat="1" applyFill="1" applyBorder="1" applyAlignment="1">
      <alignment vertical="top"/>
    </xf>
    <xf numFmtId="2" fontId="10" fillId="5" borderId="3" xfId="0" applyNumberFormat="1" applyFont="1" applyFill="1" applyBorder="1"/>
    <xf numFmtId="0" fontId="0" fillId="5" borderId="20" xfId="0" applyFill="1" applyBorder="1"/>
    <xf numFmtId="0" fontId="0" fillId="5" borderId="21" xfId="0" applyFill="1" applyBorder="1" applyAlignment="1">
      <alignment horizontal="right"/>
    </xf>
    <xf numFmtId="0" fontId="6" fillId="5" borderId="21" xfId="0" applyFont="1" applyFill="1" applyBorder="1" applyAlignment="1">
      <alignment horizontal="center"/>
    </xf>
    <xf numFmtId="0" fontId="6" fillId="5" borderId="22" xfId="0" applyFont="1" applyFill="1" applyBorder="1"/>
    <xf numFmtId="0" fontId="6" fillId="5" borderId="21" xfId="0" applyFont="1" applyFill="1" applyBorder="1"/>
    <xf numFmtId="2" fontId="6" fillId="5" borderId="21" xfId="0" applyNumberFormat="1" applyFont="1" applyFill="1" applyBorder="1" applyAlignment="1">
      <alignment horizontal="right"/>
    </xf>
    <xf numFmtId="0" fontId="6" fillId="5" borderId="23" xfId="0" applyFont="1" applyFill="1" applyBorder="1" applyAlignment="1">
      <alignment horizontal="center"/>
    </xf>
    <xf numFmtId="0" fontId="0" fillId="5" borderId="22" xfId="0" applyFill="1" applyBorder="1"/>
    <xf numFmtId="0" fontId="0" fillId="5" borderId="21" xfId="0" applyFill="1" applyBorder="1"/>
    <xf numFmtId="4" fontId="0" fillId="5" borderId="25" xfId="0" applyNumberFormat="1" applyFill="1" applyBorder="1" applyAlignment="1">
      <alignment horizontal="right"/>
    </xf>
    <xf numFmtId="0" fontId="0" fillId="5" borderId="0" xfId="0" applyFill="1"/>
    <xf numFmtId="0" fontId="6" fillId="5" borderId="21" xfId="0" applyFont="1" applyFill="1" applyBorder="1" applyAlignment="1">
      <alignment horizontal="right"/>
    </xf>
    <xf numFmtId="4" fontId="6" fillId="5" borderId="24" xfId="0" applyNumberFormat="1" applyFont="1" applyFill="1" applyBorder="1" applyAlignment="1">
      <alignment horizontal="center"/>
    </xf>
    <xf numFmtId="4" fontId="6" fillId="5" borderId="21" xfId="0" applyNumberFormat="1" applyFont="1" applyFill="1" applyBorder="1" applyAlignment="1">
      <alignment horizontal="right"/>
    </xf>
    <xf numFmtId="0" fontId="0" fillId="0" borderId="18" xfId="0" applyBorder="1" applyAlignment="1">
      <alignment horizontal="center" vertical="center" wrapText="1"/>
    </xf>
    <xf numFmtId="0" fontId="0" fillId="8" borderId="28" xfId="0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0" borderId="3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4" borderId="42" xfId="0" applyFill="1" applyBorder="1" applyAlignment="1">
      <alignment horizontal="justify" vertical="center"/>
    </xf>
    <xf numFmtId="0" fontId="0" fillId="4" borderId="43" xfId="0" applyFill="1" applyBorder="1" applyAlignment="1">
      <alignment horizontal="justify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169" fontId="0" fillId="4" borderId="47" xfId="0" applyNumberFormat="1" applyFill="1" applyBorder="1" applyAlignment="1">
      <alignment horizontal="center" vertical="center"/>
    </xf>
    <xf numFmtId="10" fontId="0" fillId="4" borderId="46" xfId="0" applyNumberFormat="1" applyFill="1" applyBorder="1" applyAlignment="1">
      <alignment horizontal="center" vertical="center"/>
    </xf>
    <xf numFmtId="169" fontId="0" fillId="4" borderId="46" xfId="0" applyNumberFormat="1" applyFill="1" applyBorder="1" applyAlignment="1">
      <alignment horizontal="center" vertical="center"/>
    </xf>
    <xf numFmtId="169" fontId="0" fillId="4" borderId="45" xfId="0" applyNumberFormat="1" applyFill="1" applyBorder="1" applyAlignment="1">
      <alignment horizontal="center" vertical="center"/>
    </xf>
    <xf numFmtId="169" fontId="0" fillId="4" borderId="48" xfId="0" applyNumberFormat="1" applyFill="1" applyBorder="1" applyAlignment="1">
      <alignment horizontal="center" vertical="center"/>
    </xf>
    <xf numFmtId="10" fontId="0" fillId="4" borderId="43" xfId="0" applyNumberFormat="1" applyFill="1" applyBorder="1" applyAlignment="1">
      <alignment horizontal="center" vertical="center"/>
    </xf>
    <xf numFmtId="10" fontId="0" fillId="4" borderId="42" xfId="0" applyNumberForma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35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wrapText="1"/>
    </xf>
    <xf numFmtId="0" fontId="14" fillId="0" borderId="12" xfId="0" applyFont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6" borderId="53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9" borderId="26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0" borderId="0" xfId="0" applyAlignment="1">
      <alignment horizontal="left" vertical="top"/>
    </xf>
    <xf numFmtId="168" fontId="0" fillId="0" borderId="37" xfId="0" applyNumberFormat="1" applyBorder="1" applyAlignment="1">
      <alignment horizontal="center" vertical="center" wrapText="1"/>
    </xf>
    <xf numFmtId="168" fontId="0" fillId="0" borderId="49" xfId="0" applyNumberFormat="1" applyBorder="1" applyAlignment="1">
      <alignment horizontal="center" vertical="center" wrapText="1"/>
    </xf>
    <xf numFmtId="168" fontId="0" fillId="0" borderId="50" xfId="0" applyNumberForma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37" xfId="0" applyBorder="1" applyAlignment="1">
      <alignment horizontal="justify" vertical="center" wrapText="1"/>
    </xf>
    <xf numFmtId="0" fontId="0" fillId="0" borderId="49" xfId="0" applyBorder="1" applyAlignment="1">
      <alignment horizontal="justify" vertical="center" wrapText="1"/>
    </xf>
    <xf numFmtId="0" fontId="0" fillId="0" borderId="50" xfId="0" applyBorder="1" applyAlignment="1">
      <alignment horizontal="justify" vertical="center" wrapTex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336550</xdr:colOff>
      <xdr:row>1</xdr:row>
      <xdr:rowOff>152400</xdr:rowOff>
    </xdr:from>
    <xdr:to>
      <xdr:col>9</xdr:col>
      <xdr:colOff>444499</xdr:colOff>
      <xdr:row>7</xdr:row>
      <xdr:rowOff>165553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6662CF3-83FD-4A65-975C-C221F4052F91}"/>
            </a:ext>
          </a:extLst>
        </xdr:cNvPr>
        <xdr:cNvGrpSpPr/>
      </xdr:nvGrpSpPr>
      <xdr:grpSpPr>
        <a:xfrm>
          <a:off x="7023100" y="838200"/>
          <a:ext cx="1460499" cy="1067253"/>
          <a:chOff x="0" y="0"/>
          <a:chExt cx="884746" cy="747547"/>
        </a:xfrm>
        <a:solidFill>
          <a:schemeClr val="tx1"/>
        </a:solidFill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73E6DF4-1DD1-F38D-6BDE-D37D94111286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CDED72FF-F890-6E1E-C769-E044D4DB19B8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cjnmx-my.sharepoint.com/personal/lgomez_scjn_gob_mx/Documents/Documentos/SCJN/09%20DIRECCION%20DE%20OBRA/DICTAMEN%20RESOLUTIVO%20TECNICO%202024/FASAR%202024%20(Ing.%20Juan).xls" TargetMode="External"/><Relationship Id="rId1" Type="http://schemas.openxmlformats.org/officeDocument/2006/relationships/externalLinkPath" Target="https://scjnmx.sharepoint.com/personal/lgomez_scjn_gob_mx/Documents/Documentos/SCJN/09%20DIRECCION%20DE%20OBRA/DICTAMEN%20RESOLUTIVO%20TECNICO%202024/FASAR%202024%20(Ing.%20Juan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_Campos Generales"/>
      <sheetName val="uma"/>
      <sheetName val="a)TablaFactores"/>
      <sheetName val="b) CapturaDatos"/>
      <sheetName val="d)Salarios"/>
      <sheetName val="e) Fsr_FactorJornada8hrs"/>
      <sheetName val="f)Ps_factorJornada8hrs"/>
      <sheetName val="o)Fasar Una TablaJnormal"/>
      <sheetName val="s) CEAV"/>
      <sheetName val="Documentación"/>
    </sheetNames>
    <sheetDataSet>
      <sheetData sheetId="0" refreshError="1">
        <row r="31">
          <cell r="C31" t="str">
            <v>2020/11/27</v>
          </cell>
        </row>
        <row r="32">
          <cell r="C32" t="str">
            <v>LICITACION</v>
          </cell>
        </row>
        <row r="35">
          <cell r="C35" t="str">
            <v>Base de Datos Ing. Juan Dávila Moreno.</v>
          </cell>
        </row>
        <row r="38">
          <cell r="C38" t="str">
            <v>Ciudad de México</v>
          </cell>
        </row>
        <row r="39">
          <cell r="C39" t="str">
            <v>Ciudad de México</v>
          </cell>
        </row>
        <row r="45">
          <cell r="C45">
            <v>42837</v>
          </cell>
        </row>
        <row r="46">
          <cell r="C46">
            <v>42837</v>
          </cell>
        </row>
        <row r="51">
          <cell r="C51">
            <v>0</v>
          </cell>
        </row>
      </sheetData>
      <sheetData sheetId="1" refreshError="1"/>
      <sheetData sheetId="2" refreshError="1">
        <row r="6">
          <cell r="C6">
            <v>7.5887499999999997E-2</v>
          </cell>
          <cell r="D6">
            <v>0.20399999999999999</v>
          </cell>
          <cell r="E6">
            <v>1.0999999999999999E-2</v>
          </cell>
          <cell r="F6">
            <v>7.0000000000000001E-3</v>
          </cell>
          <cell r="G6">
            <v>1.0500000000000001E-2</v>
          </cell>
          <cell r="H6">
            <v>1.7500000000000002E-2</v>
          </cell>
          <cell r="I6">
            <v>0.02</v>
          </cell>
          <cell r="K6">
            <v>0.01</v>
          </cell>
          <cell r="L6">
            <v>0.05</v>
          </cell>
          <cell r="M6">
            <v>0.03</v>
          </cell>
          <cell r="Q6">
            <v>25</v>
          </cell>
          <cell r="R6">
            <v>25</v>
          </cell>
          <cell r="S6">
            <v>108.57</v>
          </cell>
        </row>
        <row r="7">
          <cell r="D7">
            <v>0</v>
          </cell>
          <cell r="E7">
            <v>4.0000000000000001E-3</v>
          </cell>
          <cell r="F7">
            <v>2.5000000000000001E-3</v>
          </cell>
          <cell r="G7">
            <v>3.7499999999999999E-3</v>
          </cell>
          <cell r="H7">
            <v>6.2500000000000003E-3</v>
          </cell>
          <cell r="J7">
            <v>1.125E-2</v>
          </cell>
          <cell r="K7">
            <v>0</v>
          </cell>
        </row>
        <row r="8">
          <cell r="R8">
            <v>2</v>
          </cell>
        </row>
        <row r="9">
          <cell r="C9">
            <v>7.5887499999999997E-2</v>
          </cell>
          <cell r="D9">
            <v>0.20399999999999999</v>
          </cell>
          <cell r="E9">
            <v>1.4999999999999999E-2</v>
          </cell>
          <cell r="F9">
            <v>9.4999999999999998E-3</v>
          </cell>
          <cell r="G9">
            <v>1.4250000000000001E-2</v>
          </cell>
          <cell r="H9">
            <v>2.375E-2</v>
          </cell>
          <cell r="I9">
            <v>0.02</v>
          </cell>
          <cell r="K9">
            <v>0.01</v>
          </cell>
          <cell r="L9">
            <v>0.05</v>
          </cell>
          <cell r="M9">
            <v>0.03</v>
          </cell>
          <cell r="N9">
            <v>0</v>
          </cell>
        </row>
        <row r="11">
          <cell r="H11">
            <v>6</v>
          </cell>
        </row>
        <row r="13">
          <cell r="P13">
            <v>248.93</v>
          </cell>
        </row>
      </sheetData>
      <sheetData sheetId="3" refreshError="1">
        <row r="16">
          <cell r="E16">
            <v>365</v>
          </cell>
        </row>
        <row r="18">
          <cell r="E18">
            <v>52</v>
          </cell>
        </row>
        <row r="19">
          <cell r="E19">
            <v>12</v>
          </cell>
        </row>
        <row r="24">
          <cell r="E24">
            <v>0</v>
          </cell>
        </row>
        <row r="25">
          <cell r="E25">
            <v>0</v>
          </cell>
        </row>
        <row r="29">
          <cell r="E29">
            <v>15</v>
          </cell>
        </row>
        <row r="30">
          <cell r="E30">
            <v>3</v>
          </cell>
        </row>
        <row r="31">
          <cell r="C31" t="str">
            <v>Prima dominical</v>
          </cell>
          <cell r="E31">
            <v>0</v>
          </cell>
        </row>
        <row r="35">
          <cell r="D35" t="str">
            <v>Impuesto Sobre Nómina</v>
          </cell>
          <cell r="E35">
            <v>0.03</v>
          </cell>
        </row>
        <row r="38">
          <cell r="E3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57A6B-60B4-47C7-A4EB-2908969D2326}">
  <dimension ref="A1:U48"/>
  <sheetViews>
    <sheetView tabSelected="1" view="pageBreakPreview" zoomScaleNormal="100" zoomScaleSheetLayoutView="100" workbookViewId="0">
      <selection activeCell="L12" sqref="L12"/>
    </sheetView>
  </sheetViews>
  <sheetFormatPr baseColWidth="10" defaultColWidth="9.453125" defaultRowHeight="14.5" x14ac:dyDescent="0.35"/>
  <cols>
    <col min="1" max="1" width="10.7265625" customWidth="1"/>
    <col min="2" max="2" width="22.453125" customWidth="1"/>
    <col min="3" max="3" width="9.81640625" customWidth="1"/>
    <col min="5" max="5" width="14.1796875" customWidth="1"/>
    <col min="6" max="6" width="9.81640625" customWidth="1"/>
    <col min="7" max="7" width="19.26953125" customWidth="1"/>
    <col min="8" max="8" width="9.54296875" customWidth="1"/>
    <col min="9" max="9" width="9.81640625" customWidth="1"/>
    <col min="10" max="10" width="10.1796875" customWidth="1"/>
    <col min="11" max="11" width="12.453125" customWidth="1"/>
    <col min="12" max="12" width="11.7265625" customWidth="1"/>
    <col min="13" max="13" width="9.54296875" customWidth="1"/>
    <col min="14" max="14" width="7.7265625" customWidth="1"/>
    <col min="15" max="15" width="11.1796875" customWidth="1"/>
    <col min="16" max="16" width="11.7265625" customWidth="1"/>
    <col min="17" max="17" width="11.54296875" customWidth="1"/>
    <col min="18" max="18" width="18.453125" customWidth="1"/>
    <col min="19" max="19" width="13.81640625" bestFit="1" customWidth="1"/>
    <col min="20" max="20" width="11.1796875" customWidth="1"/>
    <col min="21" max="21" width="11.7265625" customWidth="1"/>
    <col min="22" max="152" width="7.453125" customWidth="1"/>
    <col min="257" max="257" width="10.7265625" customWidth="1"/>
    <col min="258" max="258" width="20.1796875" customWidth="1"/>
    <col min="259" max="259" width="9.81640625" customWidth="1"/>
    <col min="261" max="261" width="9.54296875" customWidth="1"/>
    <col min="262" max="262" width="9.81640625" customWidth="1"/>
    <col min="263" max="263" width="8.54296875" customWidth="1"/>
    <col min="264" max="264" width="7.7265625" customWidth="1"/>
    <col min="265" max="265" width="8.26953125" customWidth="1"/>
    <col min="266" max="266" width="8.81640625" customWidth="1"/>
    <col min="267" max="267" width="9.54296875" customWidth="1"/>
    <col min="268" max="268" width="8.54296875" customWidth="1"/>
    <col min="269" max="269" width="9.54296875" customWidth="1"/>
    <col min="270" max="270" width="7.7265625" customWidth="1"/>
    <col min="272" max="272" width="10.453125" customWidth="1"/>
    <col min="273" max="274" width="8.453125" customWidth="1"/>
    <col min="276" max="276" width="11.1796875" customWidth="1"/>
    <col min="277" max="277" width="11.7265625" customWidth="1"/>
    <col min="278" max="408" width="7.453125" customWidth="1"/>
    <col min="513" max="513" width="10.7265625" customWidth="1"/>
    <col min="514" max="514" width="20.1796875" customWidth="1"/>
    <col min="515" max="515" width="9.81640625" customWidth="1"/>
    <col min="517" max="517" width="9.54296875" customWidth="1"/>
    <col min="518" max="518" width="9.81640625" customWidth="1"/>
    <col min="519" max="519" width="8.54296875" customWidth="1"/>
    <col min="520" max="520" width="7.7265625" customWidth="1"/>
    <col min="521" max="521" width="8.26953125" customWidth="1"/>
    <col min="522" max="522" width="8.81640625" customWidth="1"/>
    <col min="523" max="523" width="9.54296875" customWidth="1"/>
    <col min="524" max="524" width="8.54296875" customWidth="1"/>
    <col min="525" max="525" width="9.54296875" customWidth="1"/>
    <col min="526" max="526" width="7.7265625" customWidth="1"/>
    <col min="528" max="528" width="10.453125" customWidth="1"/>
    <col min="529" max="530" width="8.453125" customWidth="1"/>
    <col min="532" max="532" width="11.1796875" customWidth="1"/>
    <col min="533" max="533" width="11.7265625" customWidth="1"/>
    <col min="534" max="664" width="7.453125" customWidth="1"/>
    <col min="769" max="769" width="10.7265625" customWidth="1"/>
    <col min="770" max="770" width="20.1796875" customWidth="1"/>
    <col min="771" max="771" width="9.81640625" customWidth="1"/>
    <col min="773" max="773" width="9.54296875" customWidth="1"/>
    <col min="774" max="774" width="9.81640625" customWidth="1"/>
    <col min="775" max="775" width="8.54296875" customWidth="1"/>
    <col min="776" max="776" width="7.7265625" customWidth="1"/>
    <col min="777" max="777" width="8.26953125" customWidth="1"/>
    <col min="778" max="778" width="8.81640625" customWidth="1"/>
    <col min="779" max="779" width="9.54296875" customWidth="1"/>
    <col min="780" max="780" width="8.54296875" customWidth="1"/>
    <col min="781" max="781" width="9.54296875" customWidth="1"/>
    <col min="782" max="782" width="7.7265625" customWidth="1"/>
    <col min="784" max="784" width="10.453125" customWidth="1"/>
    <col min="785" max="786" width="8.453125" customWidth="1"/>
    <col min="788" max="788" width="11.1796875" customWidth="1"/>
    <col min="789" max="789" width="11.7265625" customWidth="1"/>
    <col min="790" max="920" width="7.453125" customWidth="1"/>
    <col min="1025" max="1025" width="10.7265625" customWidth="1"/>
    <col min="1026" max="1026" width="20.1796875" customWidth="1"/>
    <col min="1027" max="1027" width="9.81640625" customWidth="1"/>
    <col min="1029" max="1029" width="9.54296875" customWidth="1"/>
    <col min="1030" max="1030" width="9.81640625" customWidth="1"/>
    <col min="1031" max="1031" width="8.54296875" customWidth="1"/>
    <col min="1032" max="1032" width="7.7265625" customWidth="1"/>
    <col min="1033" max="1033" width="8.26953125" customWidth="1"/>
    <col min="1034" max="1034" width="8.81640625" customWidth="1"/>
    <col min="1035" max="1035" width="9.54296875" customWidth="1"/>
    <col min="1036" max="1036" width="8.54296875" customWidth="1"/>
    <col min="1037" max="1037" width="9.54296875" customWidth="1"/>
    <col min="1038" max="1038" width="7.7265625" customWidth="1"/>
    <col min="1040" max="1040" width="10.453125" customWidth="1"/>
    <col min="1041" max="1042" width="8.453125" customWidth="1"/>
    <col min="1044" max="1044" width="11.1796875" customWidth="1"/>
    <col min="1045" max="1045" width="11.7265625" customWidth="1"/>
    <col min="1046" max="1176" width="7.453125" customWidth="1"/>
    <col min="1281" max="1281" width="10.7265625" customWidth="1"/>
    <col min="1282" max="1282" width="20.1796875" customWidth="1"/>
    <col min="1283" max="1283" width="9.81640625" customWidth="1"/>
    <col min="1285" max="1285" width="9.54296875" customWidth="1"/>
    <col min="1286" max="1286" width="9.81640625" customWidth="1"/>
    <col min="1287" max="1287" width="8.54296875" customWidth="1"/>
    <col min="1288" max="1288" width="7.7265625" customWidth="1"/>
    <col min="1289" max="1289" width="8.26953125" customWidth="1"/>
    <col min="1290" max="1290" width="8.81640625" customWidth="1"/>
    <col min="1291" max="1291" width="9.54296875" customWidth="1"/>
    <col min="1292" max="1292" width="8.54296875" customWidth="1"/>
    <col min="1293" max="1293" width="9.54296875" customWidth="1"/>
    <col min="1294" max="1294" width="7.7265625" customWidth="1"/>
    <col min="1296" max="1296" width="10.453125" customWidth="1"/>
    <col min="1297" max="1298" width="8.453125" customWidth="1"/>
    <col min="1300" max="1300" width="11.1796875" customWidth="1"/>
    <col min="1301" max="1301" width="11.7265625" customWidth="1"/>
    <col min="1302" max="1432" width="7.453125" customWidth="1"/>
    <col min="1537" max="1537" width="10.7265625" customWidth="1"/>
    <col min="1538" max="1538" width="20.1796875" customWidth="1"/>
    <col min="1539" max="1539" width="9.81640625" customWidth="1"/>
    <col min="1541" max="1541" width="9.54296875" customWidth="1"/>
    <col min="1542" max="1542" width="9.81640625" customWidth="1"/>
    <col min="1543" max="1543" width="8.54296875" customWidth="1"/>
    <col min="1544" max="1544" width="7.7265625" customWidth="1"/>
    <col min="1545" max="1545" width="8.26953125" customWidth="1"/>
    <col min="1546" max="1546" width="8.81640625" customWidth="1"/>
    <col min="1547" max="1547" width="9.54296875" customWidth="1"/>
    <col min="1548" max="1548" width="8.54296875" customWidth="1"/>
    <col min="1549" max="1549" width="9.54296875" customWidth="1"/>
    <col min="1550" max="1550" width="7.7265625" customWidth="1"/>
    <col min="1552" max="1552" width="10.453125" customWidth="1"/>
    <col min="1553" max="1554" width="8.453125" customWidth="1"/>
    <col min="1556" max="1556" width="11.1796875" customWidth="1"/>
    <col min="1557" max="1557" width="11.7265625" customWidth="1"/>
    <col min="1558" max="1688" width="7.453125" customWidth="1"/>
    <col min="1793" max="1793" width="10.7265625" customWidth="1"/>
    <col min="1794" max="1794" width="20.1796875" customWidth="1"/>
    <col min="1795" max="1795" width="9.81640625" customWidth="1"/>
    <col min="1797" max="1797" width="9.54296875" customWidth="1"/>
    <col min="1798" max="1798" width="9.81640625" customWidth="1"/>
    <col min="1799" max="1799" width="8.54296875" customWidth="1"/>
    <col min="1800" max="1800" width="7.7265625" customWidth="1"/>
    <col min="1801" max="1801" width="8.26953125" customWidth="1"/>
    <col min="1802" max="1802" width="8.81640625" customWidth="1"/>
    <col min="1803" max="1803" width="9.54296875" customWidth="1"/>
    <col min="1804" max="1804" width="8.54296875" customWidth="1"/>
    <col min="1805" max="1805" width="9.54296875" customWidth="1"/>
    <col min="1806" max="1806" width="7.7265625" customWidth="1"/>
    <col min="1808" max="1808" width="10.453125" customWidth="1"/>
    <col min="1809" max="1810" width="8.453125" customWidth="1"/>
    <col min="1812" max="1812" width="11.1796875" customWidth="1"/>
    <col min="1813" max="1813" width="11.7265625" customWidth="1"/>
    <col min="1814" max="1944" width="7.453125" customWidth="1"/>
    <col min="2049" max="2049" width="10.7265625" customWidth="1"/>
    <col min="2050" max="2050" width="20.1796875" customWidth="1"/>
    <col min="2051" max="2051" width="9.81640625" customWidth="1"/>
    <col min="2053" max="2053" width="9.54296875" customWidth="1"/>
    <col min="2054" max="2054" width="9.81640625" customWidth="1"/>
    <col min="2055" max="2055" width="8.54296875" customWidth="1"/>
    <col min="2056" max="2056" width="7.7265625" customWidth="1"/>
    <col min="2057" max="2057" width="8.26953125" customWidth="1"/>
    <col min="2058" max="2058" width="8.81640625" customWidth="1"/>
    <col min="2059" max="2059" width="9.54296875" customWidth="1"/>
    <col min="2060" max="2060" width="8.54296875" customWidth="1"/>
    <col min="2061" max="2061" width="9.54296875" customWidth="1"/>
    <col min="2062" max="2062" width="7.7265625" customWidth="1"/>
    <col min="2064" max="2064" width="10.453125" customWidth="1"/>
    <col min="2065" max="2066" width="8.453125" customWidth="1"/>
    <col min="2068" max="2068" width="11.1796875" customWidth="1"/>
    <col min="2069" max="2069" width="11.7265625" customWidth="1"/>
    <col min="2070" max="2200" width="7.453125" customWidth="1"/>
    <col min="2305" max="2305" width="10.7265625" customWidth="1"/>
    <col min="2306" max="2306" width="20.1796875" customWidth="1"/>
    <col min="2307" max="2307" width="9.81640625" customWidth="1"/>
    <col min="2309" max="2309" width="9.54296875" customWidth="1"/>
    <col min="2310" max="2310" width="9.81640625" customWidth="1"/>
    <col min="2311" max="2311" width="8.54296875" customWidth="1"/>
    <col min="2312" max="2312" width="7.7265625" customWidth="1"/>
    <col min="2313" max="2313" width="8.26953125" customWidth="1"/>
    <col min="2314" max="2314" width="8.81640625" customWidth="1"/>
    <col min="2315" max="2315" width="9.54296875" customWidth="1"/>
    <col min="2316" max="2316" width="8.54296875" customWidth="1"/>
    <col min="2317" max="2317" width="9.54296875" customWidth="1"/>
    <col min="2318" max="2318" width="7.7265625" customWidth="1"/>
    <col min="2320" max="2320" width="10.453125" customWidth="1"/>
    <col min="2321" max="2322" width="8.453125" customWidth="1"/>
    <col min="2324" max="2324" width="11.1796875" customWidth="1"/>
    <col min="2325" max="2325" width="11.7265625" customWidth="1"/>
    <col min="2326" max="2456" width="7.453125" customWidth="1"/>
    <col min="2561" max="2561" width="10.7265625" customWidth="1"/>
    <col min="2562" max="2562" width="20.1796875" customWidth="1"/>
    <col min="2563" max="2563" width="9.81640625" customWidth="1"/>
    <col min="2565" max="2565" width="9.54296875" customWidth="1"/>
    <col min="2566" max="2566" width="9.81640625" customWidth="1"/>
    <col min="2567" max="2567" width="8.54296875" customWidth="1"/>
    <col min="2568" max="2568" width="7.7265625" customWidth="1"/>
    <col min="2569" max="2569" width="8.26953125" customWidth="1"/>
    <col min="2570" max="2570" width="8.81640625" customWidth="1"/>
    <col min="2571" max="2571" width="9.54296875" customWidth="1"/>
    <col min="2572" max="2572" width="8.54296875" customWidth="1"/>
    <col min="2573" max="2573" width="9.54296875" customWidth="1"/>
    <col min="2574" max="2574" width="7.7265625" customWidth="1"/>
    <col min="2576" max="2576" width="10.453125" customWidth="1"/>
    <col min="2577" max="2578" width="8.453125" customWidth="1"/>
    <col min="2580" max="2580" width="11.1796875" customWidth="1"/>
    <col min="2581" max="2581" width="11.7265625" customWidth="1"/>
    <col min="2582" max="2712" width="7.453125" customWidth="1"/>
    <col min="2817" max="2817" width="10.7265625" customWidth="1"/>
    <col min="2818" max="2818" width="20.1796875" customWidth="1"/>
    <col min="2819" max="2819" width="9.81640625" customWidth="1"/>
    <col min="2821" max="2821" width="9.54296875" customWidth="1"/>
    <col min="2822" max="2822" width="9.81640625" customWidth="1"/>
    <col min="2823" max="2823" width="8.54296875" customWidth="1"/>
    <col min="2824" max="2824" width="7.7265625" customWidth="1"/>
    <col min="2825" max="2825" width="8.26953125" customWidth="1"/>
    <col min="2826" max="2826" width="8.81640625" customWidth="1"/>
    <col min="2827" max="2827" width="9.54296875" customWidth="1"/>
    <col min="2828" max="2828" width="8.54296875" customWidth="1"/>
    <col min="2829" max="2829" width="9.54296875" customWidth="1"/>
    <col min="2830" max="2830" width="7.7265625" customWidth="1"/>
    <col min="2832" max="2832" width="10.453125" customWidth="1"/>
    <col min="2833" max="2834" width="8.453125" customWidth="1"/>
    <col min="2836" max="2836" width="11.1796875" customWidth="1"/>
    <col min="2837" max="2837" width="11.7265625" customWidth="1"/>
    <col min="2838" max="2968" width="7.453125" customWidth="1"/>
    <col min="3073" max="3073" width="10.7265625" customWidth="1"/>
    <col min="3074" max="3074" width="20.1796875" customWidth="1"/>
    <col min="3075" max="3075" width="9.81640625" customWidth="1"/>
    <col min="3077" max="3077" width="9.54296875" customWidth="1"/>
    <col min="3078" max="3078" width="9.81640625" customWidth="1"/>
    <col min="3079" max="3079" width="8.54296875" customWidth="1"/>
    <col min="3080" max="3080" width="7.7265625" customWidth="1"/>
    <col min="3081" max="3081" width="8.26953125" customWidth="1"/>
    <col min="3082" max="3082" width="8.81640625" customWidth="1"/>
    <col min="3083" max="3083" width="9.54296875" customWidth="1"/>
    <col min="3084" max="3084" width="8.54296875" customWidth="1"/>
    <col min="3085" max="3085" width="9.54296875" customWidth="1"/>
    <col min="3086" max="3086" width="7.7265625" customWidth="1"/>
    <col min="3088" max="3088" width="10.453125" customWidth="1"/>
    <col min="3089" max="3090" width="8.453125" customWidth="1"/>
    <col min="3092" max="3092" width="11.1796875" customWidth="1"/>
    <col min="3093" max="3093" width="11.7265625" customWidth="1"/>
    <col min="3094" max="3224" width="7.453125" customWidth="1"/>
    <col min="3329" max="3329" width="10.7265625" customWidth="1"/>
    <col min="3330" max="3330" width="20.1796875" customWidth="1"/>
    <col min="3331" max="3331" width="9.81640625" customWidth="1"/>
    <col min="3333" max="3333" width="9.54296875" customWidth="1"/>
    <col min="3334" max="3334" width="9.81640625" customWidth="1"/>
    <col min="3335" max="3335" width="8.54296875" customWidth="1"/>
    <col min="3336" max="3336" width="7.7265625" customWidth="1"/>
    <col min="3337" max="3337" width="8.26953125" customWidth="1"/>
    <col min="3338" max="3338" width="8.81640625" customWidth="1"/>
    <col min="3339" max="3339" width="9.54296875" customWidth="1"/>
    <col min="3340" max="3340" width="8.54296875" customWidth="1"/>
    <col min="3341" max="3341" width="9.54296875" customWidth="1"/>
    <col min="3342" max="3342" width="7.7265625" customWidth="1"/>
    <col min="3344" max="3344" width="10.453125" customWidth="1"/>
    <col min="3345" max="3346" width="8.453125" customWidth="1"/>
    <col min="3348" max="3348" width="11.1796875" customWidth="1"/>
    <col min="3349" max="3349" width="11.7265625" customWidth="1"/>
    <col min="3350" max="3480" width="7.453125" customWidth="1"/>
    <col min="3585" max="3585" width="10.7265625" customWidth="1"/>
    <col min="3586" max="3586" width="20.1796875" customWidth="1"/>
    <col min="3587" max="3587" width="9.81640625" customWidth="1"/>
    <col min="3589" max="3589" width="9.54296875" customWidth="1"/>
    <col min="3590" max="3590" width="9.81640625" customWidth="1"/>
    <col min="3591" max="3591" width="8.54296875" customWidth="1"/>
    <col min="3592" max="3592" width="7.7265625" customWidth="1"/>
    <col min="3593" max="3593" width="8.26953125" customWidth="1"/>
    <col min="3594" max="3594" width="8.81640625" customWidth="1"/>
    <col min="3595" max="3595" width="9.54296875" customWidth="1"/>
    <col min="3596" max="3596" width="8.54296875" customWidth="1"/>
    <col min="3597" max="3597" width="9.54296875" customWidth="1"/>
    <col min="3598" max="3598" width="7.7265625" customWidth="1"/>
    <col min="3600" max="3600" width="10.453125" customWidth="1"/>
    <col min="3601" max="3602" width="8.453125" customWidth="1"/>
    <col min="3604" max="3604" width="11.1796875" customWidth="1"/>
    <col min="3605" max="3605" width="11.7265625" customWidth="1"/>
    <col min="3606" max="3736" width="7.453125" customWidth="1"/>
    <col min="3841" max="3841" width="10.7265625" customWidth="1"/>
    <col min="3842" max="3842" width="20.1796875" customWidth="1"/>
    <col min="3843" max="3843" width="9.81640625" customWidth="1"/>
    <col min="3845" max="3845" width="9.54296875" customWidth="1"/>
    <col min="3846" max="3846" width="9.81640625" customWidth="1"/>
    <col min="3847" max="3847" width="8.54296875" customWidth="1"/>
    <col min="3848" max="3848" width="7.7265625" customWidth="1"/>
    <col min="3849" max="3849" width="8.26953125" customWidth="1"/>
    <col min="3850" max="3850" width="8.81640625" customWidth="1"/>
    <col min="3851" max="3851" width="9.54296875" customWidth="1"/>
    <col min="3852" max="3852" width="8.54296875" customWidth="1"/>
    <col min="3853" max="3853" width="9.54296875" customWidth="1"/>
    <col min="3854" max="3854" width="7.7265625" customWidth="1"/>
    <col min="3856" max="3856" width="10.453125" customWidth="1"/>
    <col min="3857" max="3858" width="8.453125" customWidth="1"/>
    <col min="3860" max="3860" width="11.1796875" customWidth="1"/>
    <col min="3861" max="3861" width="11.7265625" customWidth="1"/>
    <col min="3862" max="3992" width="7.453125" customWidth="1"/>
    <col min="4097" max="4097" width="10.7265625" customWidth="1"/>
    <col min="4098" max="4098" width="20.1796875" customWidth="1"/>
    <col min="4099" max="4099" width="9.81640625" customWidth="1"/>
    <col min="4101" max="4101" width="9.54296875" customWidth="1"/>
    <col min="4102" max="4102" width="9.81640625" customWidth="1"/>
    <col min="4103" max="4103" width="8.54296875" customWidth="1"/>
    <col min="4104" max="4104" width="7.7265625" customWidth="1"/>
    <col min="4105" max="4105" width="8.26953125" customWidth="1"/>
    <col min="4106" max="4106" width="8.81640625" customWidth="1"/>
    <col min="4107" max="4107" width="9.54296875" customWidth="1"/>
    <col min="4108" max="4108" width="8.54296875" customWidth="1"/>
    <col min="4109" max="4109" width="9.54296875" customWidth="1"/>
    <col min="4110" max="4110" width="7.7265625" customWidth="1"/>
    <col min="4112" max="4112" width="10.453125" customWidth="1"/>
    <col min="4113" max="4114" width="8.453125" customWidth="1"/>
    <col min="4116" max="4116" width="11.1796875" customWidth="1"/>
    <col min="4117" max="4117" width="11.7265625" customWidth="1"/>
    <col min="4118" max="4248" width="7.453125" customWidth="1"/>
    <col min="4353" max="4353" width="10.7265625" customWidth="1"/>
    <col min="4354" max="4354" width="20.1796875" customWidth="1"/>
    <col min="4355" max="4355" width="9.81640625" customWidth="1"/>
    <col min="4357" max="4357" width="9.54296875" customWidth="1"/>
    <col min="4358" max="4358" width="9.81640625" customWidth="1"/>
    <col min="4359" max="4359" width="8.54296875" customWidth="1"/>
    <col min="4360" max="4360" width="7.7265625" customWidth="1"/>
    <col min="4361" max="4361" width="8.26953125" customWidth="1"/>
    <col min="4362" max="4362" width="8.81640625" customWidth="1"/>
    <col min="4363" max="4363" width="9.54296875" customWidth="1"/>
    <col min="4364" max="4364" width="8.54296875" customWidth="1"/>
    <col min="4365" max="4365" width="9.54296875" customWidth="1"/>
    <col min="4366" max="4366" width="7.7265625" customWidth="1"/>
    <col min="4368" max="4368" width="10.453125" customWidth="1"/>
    <col min="4369" max="4370" width="8.453125" customWidth="1"/>
    <col min="4372" max="4372" width="11.1796875" customWidth="1"/>
    <col min="4373" max="4373" width="11.7265625" customWidth="1"/>
    <col min="4374" max="4504" width="7.453125" customWidth="1"/>
    <col min="4609" max="4609" width="10.7265625" customWidth="1"/>
    <col min="4610" max="4610" width="20.1796875" customWidth="1"/>
    <col min="4611" max="4611" width="9.81640625" customWidth="1"/>
    <col min="4613" max="4613" width="9.54296875" customWidth="1"/>
    <col min="4614" max="4614" width="9.81640625" customWidth="1"/>
    <col min="4615" max="4615" width="8.54296875" customWidth="1"/>
    <col min="4616" max="4616" width="7.7265625" customWidth="1"/>
    <col min="4617" max="4617" width="8.26953125" customWidth="1"/>
    <col min="4618" max="4618" width="8.81640625" customWidth="1"/>
    <col min="4619" max="4619" width="9.54296875" customWidth="1"/>
    <col min="4620" max="4620" width="8.54296875" customWidth="1"/>
    <col min="4621" max="4621" width="9.54296875" customWidth="1"/>
    <col min="4622" max="4622" width="7.7265625" customWidth="1"/>
    <col min="4624" max="4624" width="10.453125" customWidth="1"/>
    <col min="4625" max="4626" width="8.453125" customWidth="1"/>
    <col min="4628" max="4628" width="11.1796875" customWidth="1"/>
    <col min="4629" max="4629" width="11.7265625" customWidth="1"/>
    <col min="4630" max="4760" width="7.453125" customWidth="1"/>
    <col min="4865" max="4865" width="10.7265625" customWidth="1"/>
    <col min="4866" max="4866" width="20.1796875" customWidth="1"/>
    <col min="4867" max="4867" width="9.81640625" customWidth="1"/>
    <col min="4869" max="4869" width="9.54296875" customWidth="1"/>
    <col min="4870" max="4870" width="9.81640625" customWidth="1"/>
    <col min="4871" max="4871" width="8.54296875" customWidth="1"/>
    <col min="4872" max="4872" width="7.7265625" customWidth="1"/>
    <col min="4873" max="4873" width="8.26953125" customWidth="1"/>
    <col min="4874" max="4874" width="8.81640625" customWidth="1"/>
    <col min="4875" max="4875" width="9.54296875" customWidth="1"/>
    <col min="4876" max="4876" width="8.54296875" customWidth="1"/>
    <col min="4877" max="4877" width="9.54296875" customWidth="1"/>
    <col min="4878" max="4878" width="7.7265625" customWidth="1"/>
    <col min="4880" max="4880" width="10.453125" customWidth="1"/>
    <col min="4881" max="4882" width="8.453125" customWidth="1"/>
    <col min="4884" max="4884" width="11.1796875" customWidth="1"/>
    <col min="4885" max="4885" width="11.7265625" customWidth="1"/>
    <col min="4886" max="5016" width="7.453125" customWidth="1"/>
    <col min="5121" max="5121" width="10.7265625" customWidth="1"/>
    <col min="5122" max="5122" width="20.1796875" customWidth="1"/>
    <col min="5123" max="5123" width="9.81640625" customWidth="1"/>
    <col min="5125" max="5125" width="9.54296875" customWidth="1"/>
    <col min="5126" max="5126" width="9.81640625" customWidth="1"/>
    <col min="5127" max="5127" width="8.54296875" customWidth="1"/>
    <col min="5128" max="5128" width="7.7265625" customWidth="1"/>
    <col min="5129" max="5129" width="8.26953125" customWidth="1"/>
    <col min="5130" max="5130" width="8.81640625" customWidth="1"/>
    <col min="5131" max="5131" width="9.54296875" customWidth="1"/>
    <col min="5132" max="5132" width="8.54296875" customWidth="1"/>
    <col min="5133" max="5133" width="9.54296875" customWidth="1"/>
    <col min="5134" max="5134" width="7.7265625" customWidth="1"/>
    <col min="5136" max="5136" width="10.453125" customWidth="1"/>
    <col min="5137" max="5138" width="8.453125" customWidth="1"/>
    <col min="5140" max="5140" width="11.1796875" customWidth="1"/>
    <col min="5141" max="5141" width="11.7265625" customWidth="1"/>
    <col min="5142" max="5272" width="7.453125" customWidth="1"/>
    <col min="5377" max="5377" width="10.7265625" customWidth="1"/>
    <col min="5378" max="5378" width="20.1796875" customWidth="1"/>
    <col min="5379" max="5379" width="9.81640625" customWidth="1"/>
    <col min="5381" max="5381" width="9.54296875" customWidth="1"/>
    <col min="5382" max="5382" width="9.81640625" customWidth="1"/>
    <col min="5383" max="5383" width="8.54296875" customWidth="1"/>
    <col min="5384" max="5384" width="7.7265625" customWidth="1"/>
    <col min="5385" max="5385" width="8.26953125" customWidth="1"/>
    <col min="5386" max="5386" width="8.81640625" customWidth="1"/>
    <col min="5387" max="5387" width="9.54296875" customWidth="1"/>
    <col min="5388" max="5388" width="8.54296875" customWidth="1"/>
    <col min="5389" max="5389" width="9.54296875" customWidth="1"/>
    <col min="5390" max="5390" width="7.7265625" customWidth="1"/>
    <col min="5392" max="5392" width="10.453125" customWidth="1"/>
    <col min="5393" max="5394" width="8.453125" customWidth="1"/>
    <col min="5396" max="5396" width="11.1796875" customWidth="1"/>
    <col min="5397" max="5397" width="11.7265625" customWidth="1"/>
    <col min="5398" max="5528" width="7.453125" customWidth="1"/>
    <col min="5633" max="5633" width="10.7265625" customWidth="1"/>
    <col min="5634" max="5634" width="20.1796875" customWidth="1"/>
    <col min="5635" max="5635" width="9.81640625" customWidth="1"/>
    <col min="5637" max="5637" width="9.54296875" customWidth="1"/>
    <col min="5638" max="5638" width="9.81640625" customWidth="1"/>
    <col min="5639" max="5639" width="8.54296875" customWidth="1"/>
    <col min="5640" max="5640" width="7.7265625" customWidth="1"/>
    <col min="5641" max="5641" width="8.26953125" customWidth="1"/>
    <col min="5642" max="5642" width="8.81640625" customWidth="1"/>
    <col min="5643" max="5643" width="9.54296875" customWidth="1"/>
    <col min="5644" max="5644" width="8.54296875" customWidth="1"/>
    <col min="5645" max="5645" width="9.54296875" customWidth="1"/>
    <col min="5646" max="5646" width="7.7265625" customWidth="1"/>
    <col min="5648" max="5648" width="10.453125" customWidth="1"/>
    <col min="5649" max="5650" width="8.453125" customWidth="1"/>
    <col min="5652" max="5652" width="11.1796875" customWidth="1"/>
    <col min="5653" max="5653" width="11.7265625" customWidth="1"/>
    <col min="5654" max="5784" width="7.453125" customWidth="1"/>
    <col min="5889" max="5889" width="10.7265625" customWidth="1"/>
    <col min="5890" max="5890" width="20.1796875" customWidth="1"/>
    <col min="5891" max="5891" width="9.81640625" customWidth="1"/>
    <col min="5893" max="5893" width="9.54296875" customWidth="1"/>
    <col min="5894" max="5894" width="9.81640625" customWidth="1"/>
    <col min="5895" max="5895" width="8.54296875" customWidth="1"/>
    <col min="5896" max="5896" width="7.7265625" customWidth="1"/>
    <col min="5897" max="5897" width="8.26953125" customWidth="1"/>
    <col min="5898" max="5898" width="8.81640625" customWidth="1"/>
    <col min="5899" max="5899" width="9.54296875" customWidth="1"/>
    <col min="5900" max="5900" width="8.54296875" customWidth="1"/>
    <col min="5901" max="5901" width="9.54296875" customWidth="1"/>
    <col min="5902" max="5902" width="7.7265625" customWidth="1"/>
    <col min="5904" max="5904" width="10.453125" customWidth="1"/>
    <col min="5905" max="5906" width="8.453125" customWidth="1"/>
    <col min="5908" max="5908" width="11.1796875" customWidth="1"/>
    <col min="5909" max="5909" width="11.7265625" customWidth="1"/>
    <col min="5910" max="6040" width="7.453125" customWidth="1"/>
    <col min="6145" max="6145" width="10.7265625" customWidth="1"/>
    <col min="6146" max="6146" width="20.1796875" customWidth="1"/>
    <col min="6147" max="6147" width="9.81640625" customWidth="1"/>
    <col min="6149" max="6149" width="9.54296875" customWidth="1"/>
    <col min="6150" max="6150" width="9.81640625" customWidth="1"/>
    <col min="6151" max="6151" width="8.54296875" customWidth="1"/>
    <col min="6152" max="6152" width="7.7265625" customWidth="1"/>
    <col min="6153" max="6153" width="8.26953125" customWidth="1"/>
    <col min="6154" max="6154" width="8.81640625" customWidth="1"/>
    <col min="6155" max="6155" width="9.54296875" customWidth="1"/>
    <col min="6156" max="6156" width="8.54296875" customWidth="1"/>
    <col min="6157" max="6157" width="9.54296875" customWidth="1"/>
    <col min="6158" max="6158" width="7.7265625" customWidth="1"/>
    <col min="6160" max="6160" width="10.453125" customWidth="1"/>
    <col min="6161" max="6162" width="8.453125" customWidth="1"/>
    <col min="6164" max="6164" width="11.1796875" customWidth="1"/>
    <col min="6165" max="6165" width="11.7265625" customWidth="1"/>
    <col min="6166" max="6296" width="7.453125" customWidth="1"/>
    <col min="6401" max="6401" width="10.7265625" customWidth="1"/>
    <col min="6402" max="6402" width="20.1796875" customWidth="1"/>
    <col min="6403" max="6403" width="9.81640625" customWidth="1"/>
    <col min="6405" max="6405" width="9.54296875" customWidth="1"/>
    <col min="6406" max="6406" width="9.81640625" customWidth="1"/>
    <col min="6407" max="6407" width="8.54296875" customWidth="1"/>
    <col min="6408" max="6408" width="7.7265625" customWidth="1"/>
    <col min="6409" max="6409" width="8.26953125" customWidth="1"/>
    <col min="6410" max="6410" width="8.81640625" customWidth="1"/>
    <col min="6411" max="6411" width="9.54296875" customWidth="1"/>
    <col min="6412" max="6412" width="8.54296875" customWidth="1"/>
    <col min="6413" max="6413" width="9.54296875" customWidth="1"/>
    <col min="6414" max="6414" width="7.7265625" customWidth="1"/>
    <col min="6416" max="6416" width="10.453125" customWidth="1"/>
    <col min="6417" max="6418" width="8.453125" customWidth="1"/>
    <col min="6420" max="6420" width="11.1796875" customWidth="1"/>
    <col min="6421" max="6421" width="11.7265625" customWidth="1"/>
    <col min="6422" max="6552" width="7.453125" customWidth="1"/>
    <col min="6657" max="6657" width="10.7265625" customWidth="1"/>
    <col min="6658" max="6658" width="20.1796875" customWidth="1"/>
    <col min="6659" max="6659" width="9.81640625" customWidth="1"/>
    <col min="6661" max="6661" width="9.54296875" customWidth="1"/>
    <col min="6662" max="6662" width="9.81640625" customWidth="1"/>
    <col min="6663" max="6663" width="8.54296875" customWidth="1"/>
    <col min="6664" max="6664" width="7.7265625" customWidth="1"/>
    <col min="6665" max="6665" width="8.26953125" customWidth="1"/>
    <col min="6666" max="6666" width="8.81640625" customWidth="1"/>
    <col min="6667" max="6667" width="9.54296875" customWidth="1"/>
    <col min="6668" max="6668" width="8.54296875" customWidth="1"/>
    <col min="6669" max="6669" width="9.54296875" customWidth="1"/>
    <col min="6670" max="6670" width="7.7265625" customWidth="1"/>
    <col min="6672" max="6672" width="10.453125" customWidth="1"/>
    <col min="6673" max="6674" width="8.453125" customWidth="1"/>
    <col min="6676" max="6676" width="11.1796875" customWidth="1"/>
    <col min="6677" max="6677" width="11.7265625" customWidth="1"/>
    <col min="6678" max="6808" width="7.453125" customWidth="1"/>
    <col min="6913" max="6913" width="10.7265625" customWidth="1"/>
    <col min="6914" max="6914" width="20.1796875" customWidth="1"/>
    <col min="6915" max="6915" width="9.81640625" customWidth="1"/>
    <col min="6917" max="6917" width="9.54296875" customWidth="1"/>
    <col min="6918" max="6918" width="9.81640625" customWidth="1"/>
    <col min="6919" max="6919" width="8.54296875" customWidth="1"/>
    <col min="6920" max="6920" width="7.7265625" customWidth="1"/>
    <col min="6921" max="6921" width="8.26953125" customWidth="1"/>
    <col min="6922" max="6922" width="8.81640625" customWidth="1"/>
    <col min="6923" max="6923" width="9.54296875" customWidth="1"/>
    <col min="6924" max="6924" width="8.54296875" customWidth="1"/>
    <col min="6925" max="6925" width="9.54296875" customWidth="1"/>
    <col min="6926" max="6926" width="7.7265625" customWidth="1"/>
    <col min="6928" max="6928" width="10.453125" customWidth="1"/>
    <col min="6929" max="6930" width="8.453125" customWidth="1"/>
    <col min="6932" max="6932" width="11.1796875" customWidth="1"/>
    <col min="6933" max="6933" width="11.7265625" customWidth="1"/>
    <col min="6934" max="7064" width="7.453125" customWidth="1"/>
    <col min="7169" max="7169" width="10.7265625" customWidth="1"/>
    <col min="7170" max="7170" width="20.1796875" customWidth="1"/>
    <col min="7171" max="7171" width="9.81640625" customWidth="1"/>
    <col min="7173" max="7173" width="9.54296875" customWidth="1"/>
    <col min="7174" max="7174" width="9.81640625" customWidth="1"/>
    <col min="7175" max="7175" width="8.54296875" customWidth="1"/>
    <col min="7176" max="7176" width="7.7265625" customWidth="1"/>
    <col min="7177" max="7177" width="8.26953125" customWidth="1"/>
    <col min="7178" max="7178" width="8.81640625" customWidth="1"/>
    <col min="7179" max="7179" width="9.54296875" customWidth="1"/>
    <col min="7180" max="7180" width="8.54296875" customWidth="1"/>
    <col min="7181" max="7181" width="9.54296875" customWidth="1"/>
    <col min="7182" max="7182" width="7.7265625" customWidth="1"/>
    <col min="7184" max="7184" width="10.453125" customWidth="1"/>
    <col min="7185" max="7186" width="8.453125" customWidth="1"/>
    <col min="7188" max="7188" width="11.1796875" customWidth="1"/>
    <col min="7189" max="7189" width="11.7265625" customWidth="1"/>
    <col min="7190" max="7320" width="7.453125" customWidth="1"/>
    <col min="7425" max="7425" width="10.7265625" customWidth="1"/>
    <col min="7426" max="7426" width="20.1796875" customWidth="1"/>
    <col min="7427" max="7427" width="9.81640625" customWidth="1"/>
    <col min="7429" max="7429" width="9.54296875" customWidth="1"/>
    <col min="7430" max="7430" width="9.81640625" customWidth="1"/>
    <col min="7431" max="7431" width="8.54296875" customWidth="1"/>
    <col min="7432" max="7432" width="7.7265625" customWidth="1"/>
    <col min="7433" max="7433" width="8.26953125" customWidth="1"/>
    <col min="7434" max="7434" width="8.81640625" customWidth="1"/>
    <col min="7435" max="7435" width="9.54296875" customWidth="1"/>
    <col min="7436" max="7436" width="8.54296875" customWidth="1"/>
    <col min="7437" max="7437" width="9.54296875" customWidth="1"/>
    <col min="7438" max="7438" width="7.7265625" customWidth="1"/>
    <col min="7440" max="7440" width="10.453125" customWidth="1"/>
    <col min="7441" max="7442" width="8.453125" customWidth="1"/>
    <col min="7444" max="7444" width="11.1796875" customWidth="1"/>
    <col min="7445" max="7445" width="11.7265625" customWidth="1"/>
    <col min="7446" max="7576" width="7.453125" customWidth="1"/>
    <col min="7681" max="7681" width="10.7265625" customWidth="1"/>
    <col min="7682" max="7682" width="20.1796875" customWidth="1"/>
    <col min="7683" max="7683" width="9.81640625" customWidth="1"/>
    <col min="7685" max="7685" width="9.54296875" customWidth="1"/>
    <col min="7686" max="7686" width="9.81640625" customWidth="1"/>
    <col min="7687" max="7687" width="8.54296875" customWidth="1"/>
    <col min="7688" max="7688" width="7.7265625" customWidth="1"/>
    <col min="7689" max="7689" width="8.26953125" customWidth="1"/>
    <col min="7690" max="7690" width="8.81640625" customWidth="1"/>
    <col min="7691" max="7691" width="9.54296875" customWidth="1"/>
    <col min="7692" max="7692" width="8.54296875" customWidth="1"/>
    <col min="7693" max="7693" width="9.54296875" customWidth="1"/>
    <col min="7694" max="7694" width="7.7265625" customWidth="1"/>
    <col min="7696" max="7696" width="10.453125" customWidth="1"/>
    <col min="7697" max="7698" width="8.453125" customWidth="1"/>
    <col min="7700" max="7700" width="11.1796875" customWidth="1"/>
    <col min="7701" max="7701" width="11.7265625" customWidth="1"/>
    <col min="7702" max="7832" width="7.453125" customWidth="1"/>
    <col min="7937" max="7937" width="10.7265625" customWidth="1"/>
    <col min="7938" max="7938" width="20.1796875" customWidth="1"/>
    <col min="7939" max="7939" width="9.81640625" customWidth="1"/>
    <col min="7941" max="7941" width="9.54296875" customWidth="1"/>
    <col min="7942" max="7942" width="9.81640625" customWidth="1"/>
    <col min="7943" max="7943" width="8.54296875" customWidth="1"/>
    <col min="7944" max="7944" width="7.7265625" customWidth="1"/>
    <col min="7945" max="7945" width="8.26953125" customWidth="1"/>
    <col min="7946" max="7946" width="8.81640625" customWidth="1"/>
    <col min="7947" max="7947" width="9.54296875" customWidth="1"/>
    <col min="7948" max="7948" width="8.54296875" customWidth="1"/>
    <col min="7949" max="7949" width="9.54296875" customWidth="1"/>
    <col min="7950" max="7950" width="7.7265625" customWidth="1"/>
    <col min="7952" max="7952" width="10.453125" customWidth="1"/>
    <col min="7953" max="7954" width="8.453125" customWidth="1"/>
    <col min="7956" max="7956" width="11.1796875" customWidth="1"/>
    <col min="7957" max="7957" width="11.7265625" customWidth="1"/>
    <col min="7958" max="8088" width="7.453125" customWidth="1"/>
    <col min="8193" max="8193" width="10.7265625" customWidth="1"/>
    <col min="8194" max="8194" width="20.1796875" customWidth="1"/>
    <col min="8195" max="8195" width="9.81640625" customWidth="1"/>
    <col min="8197" max="8197" width="9.54296875" customWidth="1"/>
    <col min="8198" max="8198" width="9.81640625" customWidth="1"/>
    <col min="8199" max="8199" width="8.54296875" customWidth="1"/>
    <col min="8200" max="8200" width="7.7265625" customWidth="1"/>
    <col min="8201" max="8201" width="8.26953125" customWidth="1"/>
    <col min="8202" max="8202" width="8.81640625" customWidth="1"/>
    <col min="8203" max="8203" width="9.54296875" customWidth="1"/>
    <col min="8204" max="8204" width="8.54296875" customWidth="1"/>
    <col min="8205" max="8205" width="9.54296875" customWidth="1"/>
    <col min="8206" max="8206" width="7.7265625" customWidth="1"/>
    <col min="8208" max="8208" width="10.453125" customWidth="1"/>
    <col min="8209" max="8210" width="8.453125" customWidth="1"/>
    <col min="8212" max="8212" width="11.1796875" customWidth="1"/>
    <col min="8213" max="8213" width="11.7265625" customWidth="1"/>
    <col min="8214" max="8344" width="7.453125" customWidth="1"/>
    <col min="8449" max="8449" width="10.7265625" customWidth="1"/>
    <col min="8450" max="8450" width="20.1796875" customWidth="1"/>
    <col min="8451" max="8451" width="9.81640625" customWidth="1"/>
    <col min="8453" max="8453" width="9.54296875" customWidth="1"/>
    <col min="8454" max="8454" width="9.81640625" customWidth="1"/>
    <col min="8455" max="8455" width="8.54296875" customWidth="1"/>
    <col min="8456" max="8456" width="7.7265625" customWidth="1"/>
    <col min="8457" max="8457" width="8.26953125" customWidth="1"/>
    <col min="8458" max="8458" width="8.81640625" customWidth="1"/>
    <col min="8459" max="8459" width="9.54296875" customWidth="1"/>
    <col min="8460" max="8460" width="8.54296875" customWidth="1"/>
    <col min="8461" max="8461" width="9.54296875" customWidth="1"/>
    <col min="8462" max="8462" width="7.7265625" customWidth="1"/>
    <col min="8464" max="8464" width="10.453125" customWidth="1"/>
    <col min="8465" max="8466" width="8.453125" customWidth="1"/>
    <col min="8468" max="8468" width="11.1796875" customWidth="1"/>
    <col min="8469" max="8469" width="11.7265625" customWidth="1"/>
    <col min="8470" max="8600" width="7.453125" customWidth="1"/>
    <col min="8705" max="8705" width="10.7265625" customWidth="1"/>
    <col min="8706" max="8706" width="20.1796875" customWidth="1"/>
    <col min="8707" max="8707" width="9.81640625" customWidth="1"/>
    <col min="8709" max="8709" width="9.54296875" customWidth="1"/>
    <col min="8710" max="8710" width="9.81640625" customWidth="1"/>
    <col min="8711" max="8711" width="8.54296875" customWidth="1"/>
    <col min="8712" max="8712" width="7.7265625" customWidth="1"/>
    <col min="8713" max="8713" width="8.26953125" customWidth="1"/>
    <col min="8714" max="8714" width="8.81640625" customWidth="1"/>
    <col min="8715" max="8715" width="9.54296875" customWidth="1"/>
    <col min="8716" max="8716" width="8.54296875" customWidth="1"/>
    <col min="8717" max="8717" width="9.54296875" customWidth="1"/>
    <col min="8718" max="8718" width="7.7265625" customWidth="1"/>
    <col min="8720" max="8720" width="10.453125" customWidth="1"/>
    <col min="8721" max="8722" width="8.453125" customWidth="1"/>
    <col min="8724" max="8724" width="11.1796875" customWidth="1"/>
    <col min="8725" max="8725" width="11.7265625" customWidth="1"/>
    <col min="8726" max="8856" width="7.453125" customWidth="1"/>
    <col min="8961" max="8961" width="10.7265625" customWidth="1"/>
    <col min="8962" max="8962" width="20.1796875" customWidth="1"/>
    <col min="8963" max="8963" width="9.81640625" customWidth="1"/>
    <col min="8965" max="8965" width="9.54296875" customWidth="1"/>
    <col min="8966" max="8966" width="9.81640625" customWidth="1"/>
    <col min="8967" max="8967" width="8.54296875" customWidth="1"/>
    <col min="8968" max="8968" width="7.7265625" customWidth="1"/>
    <col min="8969" max="8969" width="8.26953125" customWidth="1"/>
    <col min="8970" max="8970" width="8.81640625" customWidth="1"/>
    <col min="8971" max="8971" width="9.54296875" customWidth="1"/>
    <col min="8972" max="8972" width="8.54296875" customWidth="1"/>
    <col min="8973" max="8973" width="9.54296875" customWidth="1"/>
    <col min="8974" max="8974" width="7.7265625" customWidth="1"/>
    <col min="8976" max="8976" width="10.453125" customWidth="1"/>
    <col min="8977" max="8978" width="8.453125" customWidth="1"/>
    <col min="8980" max="8980" width="11.1796875" customWidth="1"/>
    <col min="8981" max="8981" width="11.7265625" customWidth="1"/>
    <col min="8982" max="9112" width="7.453125" customWidth="1"/>
    <col min="9217" max="9217" width="10.7265625" customWidth="1"/>
    <col min="9218" max="9218" width="20.1796875" customWidth="1"/>
    <col min="9219" max="9219" width="9.81640625" customWidth="1"/>
    <col min="9221" max="9221" width="9.54296875" customWidth="1"/>
    <col min="9222" max="9222" width="9.81640625" customWidth="1"/>
    <col min="9223" max="9223" width="8.54296875" customWidth="1"/>
    <col min="9224" max="9224" width="7.7265625" customWidth="1"/>
    <col min="9225" max="9225" width="8.26953125" customWidth="1"/>
    <col min="9226" max="9226" width="8.81640625" customWidth="1"/>
    <col min="9227" max="9227" width="9.54296875" customWidth="1"/>
    <col min="9228" max="9228" width="8.54296875" customWidth="1"/>
    <col min="9229" max="9229" width="9.54296875" customWidth="1"/>
    <col min="9230" max="9230" width="7.7265625" customWidth="1"/>
    <col min="9232" max="9232" width="10.453125" customWidth="1"/>
    <col min="9233" max="9234" width="8.453125" customWidth="1"/>
    <col min="9236" max="9236" width="11.1796875" customWidth="1"/>
    <col min="9237" max="9237" width="11.7265625" customWidth="1"/>
    <col min="9238" max="9368" width="7.453125" customWidth="1"/>
    <col min="9473" max="9473" width="10.7265625" customWidth="1"/>
    <col min="9474" max="9474" width="20.1796875" customWidth="1"/>
    <col min="9475" max="9475" width="9.81640625" customWidth="1"/>
    <col min="9477" max="9477" width="9.54296875" customWidth="1"/>
    <col min="9478" max="9478" width="9.81640625" customWidth="1"/>
    <col min="9479" max="9479" width="8.54296875" customWidth="1"/>
    <col min="9480" max="9480" width="7.7265625" customWidth="1"/>
    <col min="9481" max="9481" width="8.26953125" customWidth="1"/>
    <col min="9482" max="9482" width="8.81640625" customWidth="1"/>
    <col min="9483" max="9483" width="9.54296875" customWidth="1"/>
    <col min="9484" max="9484" width="8.54296875" customWidth="1"/>
    <col min="9485" max="9485" width="9.54296875" customWidth="1"/>
    <col min="9486" max="9486" width="7.7265625" customWidth="1"/>
    <col min="9488" max="9488" width="10.453125" customWidth="1"/>
    <col min="9489" max="9490" width="8.453125" customWidth="1"/>
    <col min="9492" max="9492" width="11.1796875" customWidth="1"/>
    <col min="9493" max="9493" width="11.7265625" customWidth="1"/>
    <col min="9494" max="9624" width="7.453125" customWidth="1"/>
    <col min="9729" max="9729" width="10.7265625" customWidth="1"/>
    <col min="9730" max="9730" width="20.1796875" customWidth="1"/>
    <col min="9731" max="9731" width="9.81640625" customWidth="1"/>
    <col min="9733" max="9733" width="9.54296875" customWidth="1"/>
    <col min="9734" max="9734" width="9.81640625" customWidth="1"/>
    <col min="9735" max="9735" width="8.54296875" customWidth="1"/>
    <col min="9736" max="9736" width="7.7265625" customWidth="1"/>
    <col min="9737" max="9737" width="8.26953125" customWidth="1"/>
    <col min="9738" max="9738" width="8.81640625" customWidth="1"/>
    <col min="9739" max="9739" width="9.54296875" customWidth="1"/>
    <col min="9740" max="9740" width="8.54296875" customWidth="1"/>
    <col min="9741" max="9741" width="9.54296875" customWidth="1"/>
    <col min="9742" max="9742" width="7.7265625" customWidth="1"/>
    <col min="9744" max="9744" width="10.453125" customWidth="1"/>
    <col min="9745" max="9746" width="8.453125" customWidth="1"/>
    <col min="9748" max="9748" width="11.1796875" customWidth="1"/>
    <col min="9749" max="9749" width="11.7265625" customWidth="1"/>
    <col min="9750" max="9880" width="7.453125" customWidth="1"/>
    <col min="9985" max="9985" width="10.7265625" customWidth="1"/>
    <col min="9986" max="9986" width="20.1796875" customWidth="1"/>
    <col min="9987" max="9987" width="9.81640625" customWidth="1"/>
    <col min="9989" max="9989" width="9.54296875" customWidth="1"/>
    <col min="9990" max="9990" width="9.81640625" customWidth="1"/>
    <col min="9991" max="9991" width="8.54296875" customWidth="1"/>
    <col min="9992" max="9992" width="7.7265625" customWidth="1"/>
    <col min="9993" max="9993" width="8.26953125" customWidth="1"/>
    <col min="9994" max="9994" width="8.81640625" customWidth="1"/>
    <col min="9995" max="9995" width="9.54296875" customWidth="1"/>
    <col min="9996" max="9996" width="8.54296875" customWidth="1"/>
    <col min="9997" max="9997" width="9.54296875" customWidth="1"/>
    <col min="9998" max="9998" width="7.7265625" customWidth="1"/>
    <col min="10000" max="10000" width="10.453125" customWidth="1"/>
    <col min="10001" max="10002" width="8.453125" customWidth="1"/>
    <col min="10004" max="10004" width="11.1796875" customWidth="1"/>
    <col min="10005" max="10005" width="11.7265625" customWidth="1"/>
    <col min="10006" max="10136" width="7.453125" customWidth="1"/>
    <col min="10241" max="10241" width="10.7265625" customWidth="1"/>
    <col min="10242" max="10242" width="20.1796875" customWidth="1"/>
    <col min="10243" max="10243" width="9.81640625" customWidth="1"/>
    <col min="10245" max="10245" width="9.54296875" customWidth="1"/>
    <col min="10246" max="10246" width="9.81640625" customWidth="1"/>
    <col min="10247" max="10247" width="8.54296875" customWidth="1"/>
    <col min="10248" max="10248" width="7.7265625" customWidth="1"/>
    <col min="10249" max="10249" width="8.26953125" customWidth="1"/>
    <col min="10250" max="10250" width="8.81640625" customWidth="1"/>
    <col min="10251" max="10251" width="9.54296875" customWidth="1"/>
    <col min="10252" max="10252" width="8.54296875" customWidth="1"/>
    <col min="10253" max="10253" width="9.54296875" customWidth="1"/>
    <col min="10254" max="10254" width="7.7265625" customWidth="1"/>
    <col min="10256" max="10256" width="10.453125" customWidth="1"/>
    <col min="10257" max="10258" width="8.453125" customWidth="1"/>
    <col min="10260" max="10260" width="11.1796875" customWidth="1"/>
    <col min="10261" max="10261" width="11.7265625" customWidth="1"/>
    <col min="10262" max="10392" width="7.453125" customWidth="1"/>
    <col min="10497" max="10497" width="10.7265625" customWidth="1"/>
    <col min="10498" max="10498" width="20.1796875" customWidth="1"/>
    <col min="10499" max="10499" width="9.81640625" customWidth="1"/>
    <col min="10501" max="10501" width="9.54296875" customWidth="1"/>
    <col min="10502" max="10502" width="9.81640625" customWidth="1"/>
    <col min="10503" max="10503" width="8.54296875" customWidth="1"/>
    <col min="10504" max="10504" width="7.7265625" customWidth="1"/>
    <col min="10505" max="10505" width="8.26953125" customWidth="1"/>
    <col min="10506" max="10506" width="8.81640625" customWidth="1"/>
    <col min="10507" max="10507" width="9.54296875" customWidth="1"/>
    <col min="10508" max="10508" width="8.54296875" customWidth="1"/>
    <col min="10509" max="10509" width="9.54296875" customWidth="1"/>
    <col min="10510" max="10510" width="7.7265625" customWidth="1"/>
    <col min="10512" max="10512" width="10.453125" customWidth="1"/>
    <col min="10513" max="10514" width="8.453125" customWidth="1"/>
    <col min="10516" max="10516" width="11.1796875" customWidth="1"/>
    <col min="10517" max="10517" width="11.7265625" customWidth="1"/>
    <col min="10518" max="10648" width="7.453125" customWidth="1"/>
    <col min="10753" max="10753" width="10.7265625" customWidth="1"/>
    <col min="10754" max="10754" width="20.1796875" customWidth="1"/>
    <col min="10755" max="10755" width="9.81640625" customWidth="1"/>
    <col min="10757" max="10757" width="9.54296875" customWidth="1"/>
    <col min="10758" max="10758" width="9.81640625" customWidth="1"/>
    <col min="10759" max="10759" width="8.54296875" customWidth="1"/>
    <col min="10760" max="10760" width="7.7265625" customWidth="1"/>
    <col min="10761" max="10761" width="8.26953125" customWidth="1"/>
    <col min="10762" max="10762" width="8.81640625" customWidth="1"/>
    <col min="10763" max="10763" width="9.54296875" customWidth="1"/>
    <col min="10764" max="10764" width="8.54296875" customWidth="1"/>
    <col min="10765" max="10765" width="9.54296875" customWidth="1"/>
    <col min="10766" max="10766" width="7.7265625" customWidth="1"/>
    <col min="10768" max="10768" width="10.453125" customWidth="1"/>
    <col min="10769" max="10770" width="8.453125" customWidth="1"/>
    <col min="10772" max="10772" width="11.1796875" customWidth="1"/>
    <col min="10773" max="10773" width="11.7265625" customWidth="1"/>
    <col min="10774" max="10904" width="7.453125" customWidth="1"/>
    <col min="11009" max="11009" width="10.7265625" customWidth="1"/>
    <col min="11010" max="11010" width="20.1796875" customWidth="1"/>
    <col min="11011" max="11011" width="9.81640625" customWidth="1"/>
    <col min="11013" max="11013" width="9.54296875" customWidth="1"/>
    <col min="11014" max="11014" width="9.81640625" customWidth="1"/>
    <col min="11015" max="11015" width="8.54296875" customWidth="1"/>
    <col min="11016" max="11016" width="7.7265625" customWidth="1"/>
    <col min="11017" max="11017" width="8.26953125" customWidth="1"/>
    <col min="11018" max="11018" width="8.81640625" customWidth="1"/>
    <col min="11019" max="11019" width="9.54296875" customWidth="1"/>
    <col min="11020" max="11020" width="8.54296875" customWidth="1"/>
    <col min="11021" max="11021" width="9.54296875" customWidth="1"/>
    <col min="11022" max="11022" width="7.7265625" customWidth="1"/>
    <col min="11024" max="11024" width="10.453125" customWidth="1"/>
    <col min="11025" max="11026" width="8.453125" customWidth="1"/>
    <col min="11028" max="11028" width="11.1796875" customWidth="1"/>
    <col min="11029" max="11029" width="11.7265625" customWidth="1"/>
    <col min="11030" max="11160" width="7.453125" customWidth="1"/>
    <col min="11265" max="11265" width="10.7265625" customWidth="1"/>
    <col min="11266" max="11266" width="20.1796875" customWidth="1"/>
    <col min="11267" max="11267" width="9.81640625" customWidth="1"/>
    <col min="11269" max="11269" width="9.54296875" customWidth="1"/>
    <col min="11270" max="11270" width="9.81640625" customWidth="1"/>
    <col min="11271" max="11271" width="8.54296875" customWidth="1"/>
    <col min="11272" max="11272" width="7.7265625" customWidth="1"/>
    <col min="11273" max="11273" width="8.26953125" customWidth="1"/>
    <col min="11274" max="11274" width="8.81640625" customWidth="1"/>
    <col min="11275" max="11275" width="9.54296875" customWidth="1"/>
    <col min="11276" max="11276" width="8.54296875" customWidth="1"/>
    <col min="11277" max="11277" width="9.54296875" customWidth="1"/>
    <col min="11278" max="11278" width="7.7265625" customWidth="1"/>
    <col min="11280" max="11280" width="10.453125" customWidth="1"/>
    <col min="11281" max="11282" width="8.453125" customWidth="1"/>
    <col min="11284" max="11284" width="11.1796875" customWidth="1"/>
    <col min="11285" max="11285" width="11.7265625" customWidth="1"/>
    <col min="11286" max="11416" width="7.453125" customWidth="1"/>
    <col min="11521" max="11521" width="10.7265625" customWidth="1"/>
    <col min="11522" max="11522" width="20.1796875" customWidth="1"/>
    <col min="11523" max="11523" width="9.81640625" customWidth="1"/>
    <col min="11525" max="11525" width="9.54296875" customWidth="1"/>
    <col min="11526" max="11526" width="9.81640625" customWidth="1"/>
    <col min="11527" max="11527" width="8.54296875" customWidth="1"/>
    <col min="11528" max="11528" width="7.7265625" customWidth="1"/>
    <col min="11529" max="11529" width="8.26953125" customWidth="1"/>
    <col min="11530" max="11530" width="8.81640625" customWidth="1"/>
    <col min="11531" max="11531" width="9.54296875" customWidth="1"/>
    <col min="11532" max="11532" width="8.54296875" customWidth="1"/>
    <col min="11533" max="11533" width="9.54296875" customWidth="1"/>
    <col min="11534" max="11534" width="7.7265625" customWidth="1"/>
    <col min="11536" max="11536" width="10.453125" customWidth="1"/>
    <col min="11537" max="11538" width="8.453125" customWidth="1"/>
    <col min="11540" max="11540" width="11.1796875" customWidth="1"/>
    <col min="11541" max="11541" width="11.7265625" customWidth="1"/>
    <col min="11542" max="11672" width="7.453125" customWidth="1"/>
    <col min="11777" max="11777" width="10.7265625" customWidth="1"/>
    <col min="11778" max="11778" width="20.1796875" customWidth="1"/>
    <col min="11779" max="11779" width="9.81640625" customWidth="1"/>
    <col min="11781" max="11781" width="9.54296875" customWidth="1"/>
    <col min="11782" max="11782" width="9.81640625" customWidth="1"/>
    <col min="11783" max="11783" width="8.54296875" customWidth="1"/>
    <col min="11784" max="11784" width="7.7265625" customWidth="1"/>
    <col min="11785" max="11785" width="8.26953125" customWidth="1"/>
    <col min="11786" max="11786" width="8.81640625" customWidth="1"/>
    <col min="11787" max="11787" width="9.54296875" customWidth="1"/>
    <col min="11788" max="11788" width="8.54296875" customWidth="1"/>
    <col min="11789" max="11789" width="9.54296875" customWidth="1"/>
    <col min="11790" max="11790" width="7.7265625" customWidth="1"/>
    <col min="11792" max="11792" width="10.453125" customWidth="1"/>
    <col min="11793" max="11794" width="8.453125" customWidth="1"/>
    <col min="11796" max="11796" width="11.1796875" customWidth="1"/>
    <col min="11797" max="11797" width="11.7265625" customWidth="1"/>
    <col min="11798" max="11928" width="7.453125" customWidth="1"/>
    <col min="12033" max="12033" width="10.7265625" customWidth="1"/>
    <col min="12034" max="12034" width="20.1796875" customWidth="1"/>
    <col min="12035" max="12035" width="9.81640625" customWidth="1"/>
    <col min="12037" max="12037" width="9.54296875" customWidth="1"/>
    <col min="12038" max="12038" width="9.81640625" customWidth="1"/>
    <col min="12039" max="12039" width="8.54296875" customWidth="1"/>
    <col min="12040" max="12040" width="7.7265625" customWidth="1"/>
    <col min="12041" max="12041" width="8.26953125" customWidth="1"/>
    <col min="12042" max="12042" width="8.81640625" customWidth="1"/>
    <col min="12043" max="12043" width="9.54296875" customWidth="1"/>
    <col min="12044" max="12044" width="8.54296875" customWidth="1"/>
    <col min="12045" max="12045" width="9.54296875" customWidth="1"/>
    <col min="12046" max="12046" width="7.7265625" customWidth="1"/>
    <col min="12048" max="12048" width="10.453125" customWidth="1"/>
    <col min="12049" max="12050" width="8.453125" customWidth="1"/>
    <col min="12052" max="12052" width="11.1796875" customWidth="1"/>
    <col min="12053" max="12053" width="11.7265625" customWidth="1"/>
    <col min="12054" max="12184" width="7.453125" customWidth="1"/>
    <col min="12289" max="12289" width="10.7265625" customWidth="1"/>
    <col min="12290" max="12290" width="20.1796875" customWidth="1"/>
    <col min="12291" max="12291" width="9.81640625" customWidth="1"/>
    <col min="12293" max="12293" width="9.54296875" customWidth="1"/>
    <col min="12294" max="12294" width="9.81640625" customWidth="1"/>
    <col min="12295" max="12295" width="8.54296875" customWidth="1"/>
    <col min="12296" max="12296" width="7.7265625" customWidth="1"/>
    <col min="12297" max="12297" width="8.26953125" customWidth="1"/>
    <col min="12298" max="12298" width="8.81640625" customWidth="1"/>
    <col min="12299" max="12299" width="9.54296875" customWidth="1"/>
    <col min="12300" max="12300" width="8.54296875" customWidth="1"/>
    <col min="12301" max="12301" width="9.54296875" customWidth="1"/>
    <col min="12302" max="12302" width="7.7265625" customWidth="1"/>
    <col min="12304" max="12304" width="10.453125" customWidth="1"/>
    <col min="12305" max="12306" width="8.453125" customWidth="1"/>
    <col min="12308" max="12308" width="11.1796875" customWidth="1"/>
    <col min="12309" max="12309" width="11.7265625" customWidth="1"/>
    <col min="12310" max="12440" width="7.453125" customWidth="1"/>
    <col min="12545" max="12545" width="10.7265625" customWidth="1"/>
    <col min="12546" max="12546" width="20.1796875" customWidth="1"/>
    <col min="12547" max="12547" width="9.81640625" customWidth="1"/>
    <col min="12549" max="12549" width="9.54296875" customWidth="1"/>
    <col min="12550" max="12550" width="9.81640625" customWidth="1"/>
    <col min="12551" max="12551" width="8.54296875" customWidth="1"/>
    <col min="12552" max="12552" width="7.7265625" customWidth="1"/>
    <col min="12553" max="12553" width="8.26953125" customWidth="1"/>
    <col min="12554" max="12554" width="8.81640625" customWidth="1"/>
    <col min="12555" max="12555" width="9.54296875" customWidth="1"/>
    <col min="12556" max="12556" width="8.54296875" customWidth="1"/>
    <col min="12557" max="12557" width="9.54296875" customWidth="1"/>
    <col min="12558" max="12558" width="7.7265625" customWidth="1"/>
    <col min="12560" max="12560" width="10.453125" customWidth="1"/>
    <col min="12561" max="12562" width="8.453125" customWidth="1"/>
    <col min="12564" max="12564" width="11.1796875" customWidth="1"/>
    <col min="12565" max="12565" width="11.7265625" customWidth="1"/>
    <col min="12566" max="12696" width="7.453125" customWidth="1"/>
    <col min="12801" max="12801" width="10.7265625" customWidth="1"/>
    <col min="12802" max="12802" width="20.1796875" customWidth="1"/>
    <col min="12803" max="12803" width="9.81640625" customWidth="1"/>
    <col min="12805" max="12805" width="9.54296875" customWidth="1"/>
    <col min="12806" max="12806" width="9.81640625" customWidth="1"/>
    <col min="12807" max="12807" width="8.54296875" customWidth="1"/>
    <col min="12808" max="12808" width="7.7265625" customWidth="1"/>
    <col min="12809" max="12809" width="8.26953125" customWidth="1"/>
    <col min="12810" max="12810" width="8.81640625" customWidth="1"/>
    <col min="12811" max="12811" width="9.54296875" customWidth="1"/>
    <col min="12812" max="12812" width="8.54296875" customWidth="1"/>
    <col min="12813" max="12813" width="9.54296875" customWidth="1"/>
    <col min="12814" max="12814" width="7.7265625" customWidth="1"/>
    <col min="12816" max="12816" width="10.453125" customWidth="1"/>
    <col min="12817" max="12818" width="8.453125" customWidth="1"/>
    <col min="12820" max="12820" width="11.1796875" customWidth="1"/>
    <col min="12821" max="12821" width="11.7265625" customWidth="1"/>
    <col min="12822" max="12952" width="7.453125" customWidth="1"/>
    <col min="13057" max="13057" width="10.7265625" customWidth="1"/>
    <col min="13058" max="13058" width="20.1796875" customWidth="1"/>
    <col min="13059" max="13059" width="9.81640625" customWidth="1"/>
    <col min="13061" max="13061" width="9.54296875" customWidth="1"/>
    <col min="13062" max="13062" width="9.81640625" customWidth="1"/>
    <col min="13063" max="13063" width="8.54296875" customWidth="1"/>
    <col min="13064" max="13064" width="7.7265625" customWidth="1"/>
    <col min="13065" max="13065" width="8.26953125" customWidth="1"/>
    <col min="13066" max="13066" width="8.81640625" customWidth="1"/>
    <col min="13067" max="13067" width="9.54296875" customWidth="1"/>
    <col min="13068" max="13068" width="8.54296875" customWidth="1"/>
    <col min="13069" max="13069" width="9.54296875" customWidth="1"/>
    <col min="13070" max="13070" width="7.7265625" customWidth="1"/>
    <col min="13072" max="13072" width="10.453125" customWidth="1"/>
    <col min="13073" max="13074" width="8.453125" customWidth="1"/>
    <col min="13076" max="13076" width="11.1796875" customWidth="1"/>
    <col min="13077" max="13077" width="11.7265625" customWidth="1"/>
    <col min="13078" max="13208" width="7.453125" customWidth="1"/>
    <col min="13313" max="13313" width="10.7265625" customWidth="1"/>
    <col min="13314" max="13314" width="20.1796875" customWidth="1"/>
    <col min="13315" max="13315" width="9.81640625" customWidth="1"/>
    <col min="13317" max="13317" width="9.54296875" customWidth="1"/>
    <col min="13318" max="13318" width="9.81640625" customWidth="1"/>
    <col min="13319" max="13319" width="8.54296875" customWidth="1"/>
    <col min="13320" max="13320" width="7.7265625" customWidth="1"/>
    <col min="13321" max="13321" width="8.26953125" customWidth="1"/>
    <col min="13322" max="13322" width="8.81640625" customWidth="1"/>
    <col min="13323" max="13323" width="9.54296875" customWidth="1"/>
    <col min="13324" max="13324" width="8.54296875" customWidth="1"/>
    <col min="13325" max="13325" width="9.54296875" customWidth="1"/>
    <col min="13326" max="13326" width="7.7265625" customWidth="1"/>
    <col min="13328" max="13328" width="10.453125" customWidth="1"/>
    <col min="13329" max="13330" width="8.453125" customWidth="1"/>
    <col min="13332" max="13332" width="11.1796875" customWidth="1"/>
    <col min="13333" max="13333" width="11.7265625" customWidth="1"/>
    <col min="13334" max="13464" width="7.453125" customWidth="1"/>
    <col min="13569" max="13569" width="10.7265625" customWidth="1"/>
    <col min="13570" max="13570" width="20.1796875" customWidth="1"/>
    <col min="13571" max="13571" width="9.81640625" customWidth="1"/>
    <col min="13573" max="13573" width="9.54296875" customWidth="1"/>
    <col min="13574" max="13574" width="9.81640625" customWidth="1"/>
    <col min="13575" max="13575" width="8.54296875" customWidth="1"/>
    <col min="13576" max="13576" width="7.7265625" customWidth="1"/>
    <col min="13577" max="13577" width="8.26953125" customWidth="1"/>
    <col min="13578" max="13578" width="8.81640625" customWidth="1"/>
    <col min="13579" max="13579" width="9.54296875" customWidth="1"/>
    <col min="13580" max="13580" width="8.54296875" customWidth="1"/>
    <col min="13581" max="13581" width="9.54296875" customWidth="1"/>
    <col min="13582" max="13582" width="7.7265625" customWidth="1"/>
    <col min="13584" max="13584" width="10.453125" customWidth="1"/>
    <col min="13585" max="13586" width="8.453125" customWidth="1"/>
    <col min="13588" max="13588" width="11.1796875" customWidth="1"/>
    <col min="13589" max="13589" width="11.7265625" customWidth="1"/>
    <col min="13590" max="13720" width="7.453125" customWidth="1"/>
    <col min="13825" max="13825" width="10.7265625" customWidth="1"/>
    <col min="13826" max="13826" width="20.1796875" customWidth="1"/>
    <col min="13827" max="13827" width="9.81640625" customWidth="1"/>
    <col min="13829" max="13829" width="9.54296875" customWidth="1"/>
    <col min="13830" max="13830" width="9.81640625" customWidth="1"/>
    <col min="13831" max="13831" width="8.54296875" customWidth="1"/>
    <col min="13832" max="13832" width="7.7265625" customWidth="1"/>
    <col min="13833" max="13833" width="8.26953125" customWidth="1"/>
    <col min="13834" max="13834" width="8.81640625" customWidth="1"/>
    <col min="13835" max="13835" width="9.54296875" customWidth="1"/>
    <col min="13836" max="13836" width="8.54296875" customWidth="1"/>
    <col min="13837" max="13837" width="9.54296875" customWidth="1"/>
    <col min="13838" max="13838" width="7.7265625" customWidth="1"/>
    <col min="13840" max="13840" width="10.453125" customWidth="1"/>
    <col min="13841" max="13842" width="8.453125" customWidth="1"/>
    <col min="13844" max="13844" width="11.1796875" customWidth="1"/>
    <col min="13845" max="13845" width="11.7265625" customWidth="1"/>
    <col min="13846" max="13976" width="7.453125" customWidth="1"/>
    <col min="14081" max="14081" width="10.7265625" customWidth="1"/>
    <col min="14082" max="14082" width="20.1796875" customWidth="1"/>
    <col min="14083" max="14083" width="9.81640625" customWidth="1"/>
    <col min="14085" max="14085" width="9.54296875" customWidth="1"/>
    <col min="14086" max="14086" width="9.81640625" customWidth="1"/>
    <col min="14087" max="14087" width="8.54296875" customWidth="1"/>
    <col min="14088" max="14088" width="7.7265625" customWidth="1"/>
    <col min="14089" max="14089" width="8.26953125" customWidth="1"/>
    <col min="14090" max="14090" width="8.81640625" customWidth="1"/>
    <col min="14091" max="14091" width="9.54296875" customWidth="1"/>
    <col min="14092" max="14092" width="8.54296875" customWidth="1"/>
    <col min="14093" max="14093" width="9.54296875" customWidth="1"/>
    <col min="14094" max="14094" width="7.7265625" customWidth="1"/>
    <col min="14096" max="14096" width="10.453125" customWidth="1"/>
    <col min="14097" max="14098" width="8.453125" customWidth="1"/>
    <col min="14100" max="14100" width="11.1796875" customWidth="1"/>
    <col min="14101" max="14101" width="11.7265625" customWidth="1"/>
    <col min="14102" max="14232" width="7.453125" customWidth="1"/>
    <col min="14337" max="14337" width="10.7265625" customWidth="1"/>
    <col min="14338" max="14338" width="20.1796875" customWidth="1"/>
    <col min="14339" max="14339" width="9.81640625" customWidth="1"/>
    <col min="14341" max="14341" width="9.54296875" customWidth="1"/>
    <col min="14342" max="14342" width="9.81640625" customWidth="1"/>
    <col min="14343" max="14343" width="8.54296875" customWidth="1"/>
    <col min="14344" max="14344" width="7.7265625" customWidth="1"/>
    <col min="14345" max="14345" width="8.26953125" customWidth="1"/>
    <col min="14346" max="14346" width="8.81640625" customWidth="1"/>
    <col min="14347" max="14347" width="9.54296875" customWidth="1"/>
    <col min="14348" max="14348" width="8.54296875" customWidth="1"/>
    <col min="14349" max="14349" width="9.54296875" customWidth="1"/>
    <col min="14350" max="14350" width="7.7265625" customWidth="1"/>
    <col min="14352" max="14352" width="10.453125" customWidth="1"/>
    <col min="14353" max="14354" width="8.453125" customWidth="1"/>
    <col min="14356" max="14356" width="11.1796875" customWidth="1"/>
    <col min="14357" max="14357" width="11.7265625" customWidth="1"/>
    <col min="14358" max="14488" width="7.453125" customWidth="1"/>
    <col min="14593" max="14593" width="10.7265625" customWidth="1"/>
    <col min="14594" max="14594" width="20.1796875" customWidth="1"/>
    <col min="14595" max="14595" width="9.81640625" customWidth="1"/>
    <col min="14597" max="14597" width="9.54296875" customWidth="1"/>
    <col min="14598" max="14598" width="9.81640625" customWidth="1"/>
    <col min="14599" max="14599" width="8.54296875" customWidth="1"/>
    <col min="14600" max="14600" width="7.7265625" customWidth="1"/>
    <col min="14601" max="14601" width="8.26953125" customWidth="1"/>
    <col min="14602" max="14602" width="8.81640625" customWidth="1"/>
    <col min="14603" max="14603" width="9.54296875" customWidth="1"/>
    <col min="14604" max="14604" width="8.54296875" customWidth="1"/>
    <col min="14605" max="14605" width="9.54296875" customWidth="1"/>
    <col min="14606" max="14606" width="7.7265625" customWidth="1"/>
    <col min="14608" max="14608" width="10.453125" customWidth="1"/>
    <col min="14609" max="14610" width="8.453125" customWidth="1"/>
    <col min="14612" max="14612" width="11.1796875" customWidth="1"/>
    <col min="14613" max="14613" width="11.7265625" customWidth="1"/>
    <col min="14614" max="14744" width="7.453125" customWidth="1"/>
    <col min="14849" max="14849" width="10.7265625" customWidth="1"/>
    <col min="14850" max="14850" width="20.1796875" customWidth="1"/>
    <col min="14851" max="14851" width="9.81640625" customWidth="1"/>
    <col min="14853" max="14853" width="9.54296875" customWidth="1"/>
    <col min="14854" max="14854" width="9.81640625" customWidth="1"/>
    <col min="14855" max="14855" width="8.54296875" customWidth="1"/>
    <col min="14856" max="14856" width="7.7265625" customWidth="1"/>
    <col min="14857" max="14857" width="8.26953125" customWidth="1"/>
    <col min="14858" max="14858" width="8.81640625" customWidth="1"/>
    <col min="14859" max="14859" width="9.54296875" customWidth="1"/>
    <col min="14860" max="14860" width="8.54296875" customWidth="1"/>
    <col min="14861" max="14861" width="9.54296875" customWidth="1"/>
    <col min="14862" max="14862" width="7.7265625" customWidth="1"/>
    <col min="14864" max="14864" width="10.453125" customWidth="1"/>
    <col min="14865" max="14866" width="8.453125" customWidth="1"/>
    <col min="14868" max="14868" width="11.1796875" customWidth="1"/>
    <col min="14869" max="14869" width="11.7265625" customWidth="1"/>
    <col min="14870" max="15000" width="7.453125" customWidth="1"/>
    <col min="15105" max="15105" width="10.7265625" customWidth="1"/>
    <col min="15106" max="15106" width="20.1796875" customWidth="1"/>
    <col min="15107" max="15107" width="9.81640625" customWidth="1"/>
    <col min="15109" max="15109" width="9.54296875" customWidth="1"/>
    <col min="15110" max="15110" width="9.81640625" customWidth="1"/>
    <col min="15111" max="15111" width="8.54296875" customWidth="1"/>
    <col min="15112" max="15112" width="7.7265625" customWidth="1"/>
    <col min="15113" max="15113" width="8.26953125" customWidth="1"/>
    <col min="15114" max="15114" width="8.81640625" customWidth="1"/>
    <col min="15115" max="15115" width="9.54296875" customWidth="1"/>
    <col min="15116" max="15116" width="8.54296875" customWidth="1"/>
    <col min="15117" max="15117" width="9.54296875" customWidth="1"/>
    <col min="15118" max="15118" width="7.7265625" customWidth="1"/>
    <col min="15120" max="15120" width="10.453125" customWidth="1"/>
    <col min="15121" max="15122" width="8.453125" customWidth="1"/>
    <col min="15124" max="15124" width="11.1796875" customWidth="1"/>
    <col min="15125" max="15125" width="11.7265625" customWidth="1"/>
    <col min="15126" max="15256" width="7.453125" customWidth="1"/>
    <col min="15361" max="15361" width="10.7265625" customWidth="1"/>
    <col min="15362" max="15362" width="20.1796875" customWidth="1"/>
    <col min="15363" max="15363" width="9.81640625" customWidth="1"/>
    <col min="15365" max="15365" width="9.54296875" customWidth="1"/>
    <col min="15366" max="15366" width="9.81640625" customWidth="1"/>
    <col min="15367" max="15367" width="8.54296875" customWidth="1"/>
    <col min="15368" max="15368" width="7.7265625" customWidth="1"/>
    <col min="15369" max="15369" width="8.26953125" customWidth="1"/>
    <col min="15370" max="15370" width="8.81640625" customWidth="1"/>
    <col min="15371" max="15371" width="9.54296875" customWidth="1"/>
    <col min="15372" max="15372" width="8.54296875" customWidth="1"/>
    <col min="15373" max="15373" width="9.54296875" customWidth="1"/>
    <col min="15374" max="15374" width="7.7265625" customWidth="1"/>
    <col min="15376" max="15376" width="10.453125" customWidth="1"/>
    <col min="15377" max="15378" width="8.453125" customWidth="1"/>
    <col min="15380" max="15380" width="11.1796875" customWidth="1"/>
    <col min="15381" max="15381" width="11.7265625" customWidth="1"/>
    <col min="15382" max="15512" width="7.453125" customWidth="1"/>
    <col min="15617" max="15617" width="10.7265625" customWidth="1"/>
    <col min="15618" max="15618" width="20.1796875" customWidth="1"/>
    <col min="15619" max="15619" width="9.81640625" customWidth="1"/>
    <col min="15621" max="15621" width="9.54296875" customWidth="1"/>
    <col min="15622" max="15622" width="9.81640625" customWidth="1"/>
    <col min="15623" max="15623" width="8.54296875" customWidth="1"/>
    <col min="15624" max="15624" width="7.7265625" customWidth="1"/>
    <col min="15625" max="15625" width="8.26953125" customWidth="1"/>
    <col min="15626" max="15626" width="8.81640625" customWidth="1"/>
    <col min="15627" max="15627" width="9.54296875" customWidth="1"/>
    <col min="15628" max="15628" width="8.54296875" customWidth="1"/>
    <col min="15629" max="15629" width="9.54296875" customWidth="1"/>
    <col min="15630" max="15630" width="7.7265625" customWidth="1"/>
    <col min="15632" max="15632" width="10.453125" customWidth="1"/>
    <col min="15633" max="15634" width="8.453125" customWidth="1"/>
    <col min="15636" max="15636" width="11.1796875" customWidth="1"/>
    <col min="15637" max="15637" width="11.7265625" customWidth="1"/>
    <col min="15638" max="15768" width="7.453125" customWidth="1"/>
    <col min="15873" max="15873" width="10.7265625" customWidth="1"/>
    <col min="15874" max="15874" width="20.1796875" customWidth="1"/>
    <col min="15875" max="15875" width="9.81640625" customWidth="1"/>
    <col min="15877" max="15877" width="9.54296875" customWidth="1"/>
    <col min="15878" max="15878" width="9.81640625" customWidth="1"/>
    <col min="15879" max="15879" width="8.54296875" customWidth="1"/>
    <col min="15880" max="15880" width="7.7265625" customWidth="1"/>
    <col min="15881" max="15881" width="8.26953125" customWidth="1"/>
    <col min="15882" max="15882" width="8.81640625" customWidth="1"/>
    <col min="15883" max="15883" width="9.54296875" customWidth="1"/>
    <col min="15884" max="15884" width="8.54296875" customWidth="1"/>
    <col min="15885" max="15885" width="9.54296875" customWidth="1"/>
    <col min="15886" max="15886" width="7.7265625" customWidth="1"/>
    <col min="15888" max="15888" width="10.453125" customWidth="1"/>
    <col min="15889" max="15890" width="8.453125" customWidth="1"/>
    <col min="15892" max="15892" width="11.1796875" customWidth="1"/>
    <col min="15893" max="15893" width="11.7265625" customWidth="1"/>
    <col min="15894" max="16024" width="7.453125" customWidth="1"/>
    <col min="16129" max="16129" width="10.7265625" customWidth="1"/>
    <col min="16130" max="16130" width="20.1796875" customWidth="1"/>
    <col min="16131" max="16131" width="9.81640625" customWidth="1"/>
    <col min="16133" max="16133" width="9.54296875" customWidth="1"/>
    <col min="16134" max="16134" width="9.81640625" customWidth="1"/>
    <col min="16135" max="16135" width="8.54296875" customWidth="1"/>
    <col min="16136" max="16136" width="7.7265625" customWidth="1"/>
    <col min="16137" max="16137" width="8.26953125" customWidth="1"/>
    <col min="16138" max="16138" width="8.81640625" customWidth="1"/>
    <col min="16139" max="16139" width="9.54296875" customWidth="1"/>
    <col min="16140" max="16140" width="8.54296875" customWidth="1"/>
    <col min="16141" max="16141" width="9.54296875" customWidth="1"/>
    <col min="16142" max="16142" width="7.7265625" customWidth="1"/>
    <col min="16144" max="16144" width="10.453125" customWidth="1"/>
    <col min="16145" max="16146" width="8.453125" customWidth="1"/>
    <col min="16148" max="16148" width="11.1796875" customWidth="1"/>
    <col min="16149" max="16149" width="11.7265625" customWidth="1"/>
    <col min="16150" max="16280" width="7.453125" customWidth="1"/>
  </cols>
  <sheetData>
    <row r="1" spans="1:10" ht="54" customHeight="1" thickBot="1" x14ac:dyDescent="0.45">
      <c r="A1" s="116" t="s">
        <v>132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2.75" customHeight="1" thickTop="1" x14ac:dyDescent="0.35">
      <c r="A2" s="137" t="s">
        <v>0</v>
      </c>
      <c r="B2" s="138"/>
      <c r="C2" s="138"/>
      <c r="D2" s="138"/>
      <c r="E2" s="138" t="s">
        <v>1</v>
      </c>
      <c r="F2" s="138"/>
      <c r="G2" s="138"/>
      <c r="H2" s="138"/>
      <c r="I2" s="138"/>
      <c r="J2" s="139"/>
    </row>
    <row r="3" spans="1:10" x14ac:dyDescent="0.35">
      <c r="A3" s="142" t="s">
        <v>2</v>
      </c>
      <c r="B3" s="143"/>
      <c r="C3" s="143"/>
      <c r="D3" s="143"/>
      <c r="E3" s="143"/>
      <c r="F3" s="143"/>
      <c r="G3" s="143"/>
      <c r="H3" s="143"/>
      <c r="I3" s="143"/>
      <c r="J3" s="144"/>
    </row>
    <row r="4" spans="1:10" ht="12.75" customHeight="1" x14ac:dyDescent="0.35">
      <c r="A4" s="142"/>
      <c r="B4" s="143"/>
      <c r="C4" s="143"/>
      <c r="D4" s="143"/>
      <c r="E4" s="143"/>
      <c r="F4" s="143"/>
      <c r="G4" s="143"/>
      <c r="H4" s="143"/>
      <c r="I4" s="143"/>
      <c r="J4" s="144"/>
    </row>
    <row r="5" spans="1:10" x14ac:dyDescent="0.35">
      <c r="A5" s="142"/>
      <c r="B5" s="143"/>
      <c r="C5" s="143"/>
      <c r="D5" s="143"/>
      <c r="E5" s="143"/>
      <c r="F5" s="143"/>
      <c r="G5" s="143"/>
      <c r="H5" s="143"/>
      <c r="I5" s="143"/>
      <c r="J5" s="144"/>
    </row>
    <row r="6" spans="1:10" x14ac:dyDescent="0.35">
      <c r="A6" s="40" t="s">
        <v>3</v>
      </c>
      <c r="B6" s="145"/>
      <c r="C6" s="145"/>
      <c r="D6" s="145"/>
      <c r="E6" s="145"/>
      <c r="F6" s="145"/>
      <c r="G6" s="145"/>
      <c r="H6" s="145"/>
      <c r="I6" s="145"/>
      <c r="J6" s="146"/>
    </row>
    <row r="7" spans="1:10" x14ac:dyDescent="0.35">
      <c r="A7" s="147"/>
      <c r="B7" s="148"/>
      <c r="C7" s="148"/>
      <c r="D7" s="148"/>
      <c r="E7" s="148"/>
      <c r="F7" s="148"/>
      <c r="G7" s="148"/>
      <c r="H7" s="148"/>
      <c r="I7" s="148"/>
      <c r="J7" s="149"/>
    </row>
    <row r="8" spans="1:10" x14ac:dyDescent="0.35">
      <c r="A8" s="147"/>
      <c r="B8" s="148"/>
      <c r="C8" s="148"/>
      <c r="D8" s="148"/>
      <c r="E8" s="148"/>
      <c r="F8" s="148"/>
      <c r="G8" s="148"/>
      <c r="H8" s="148"/>
      <c r="I8" s="148"/>
      <c r="J8" s="149"/>
    </row>
    <row r="9" spans="1:10" x14ac:dyDescent="0.35">
      <c r="A9" s="140" t="s">
        <v>4</v>
      </c>
      <c r="B9" s="141"/>
      <c r="C9" s="150" t="s">
        <v>2</v>
      </c>
      <c r="D9" s="150"/>
      <c r="E9" s="150"/>
      <c r="F9" s="150"/>
      <c r="G9" s="150"/>
      <c r="H9" s="150"/>
      <c r="I9" s="150"/>
      <c r="J9" s="151"/>
    </row>
    <row r="10" spans="1:10" x14ac:dyDescent="0.35">
      <c r="A10" s="158" t="s">
        <v>5</v>
      </c>
      <c r="B10" s="156"/>
      <c r="C10" s="156"/>
      <c r="D10" s="159"/>
      <c r="E10" s="155"/>
      <c r="F10" s="156"/>
      <c r="G10" s="156"/>
      <c r="H10" s="156"/>
      <c r="I10" s="156"/>
      <c r="J10" s="157"/>
    </row>
    <row r="11" spans="1:10" ht="15" thickBot="1" x14ac:dyDescent="0.4">
      <c r="A11" s="160"/>
      <c r="B11" s="153"/>
      <c r="C11" s="153"/>
      <c r="D11" s="161"/>
      <c r="E11" s="152" t="s">
        <v>2</v>
      </c>
      <c r="F11" s="153"/>
      <c r="G11" s="153"/>
      <c r="H11" s="153"/>
      <c r="I11" s="153"/>
      <c r="J11" s="154"/>
    </row>
    <row r="12" spans="1:10" ht="15.5" thickTop="1" thickBot="1" x14ac:dyDescent="0.4">
      <c r="A12" s="134" t="s">
        <v>6</v>
      </c>
      <c r="B12" s="135"/>
      <c r="C12" s="135"/>
      <c r="D12" s="135"/>
      <c r="E12" s="135"/>
      <c r="F12" s="135"/>
      <c r="G12" s="135"/>
      <c r="H12" s="135"/>
      <c r="I12" s="135"/>
      <c r="J12" s="136"/>
    </row>
    <row r="13" spans="1:10" ht="15.5" thickTop="1" thickBot="1" x14ac:dyDescent="0.4">
      <c r="A13" s="41"/>
      <c r="B13" s="2" t="s">
        <v>7</v>
      </c>
      <c r="C13" s="42"/>
      <c r="D13" s="3"/>
      <c r="E13" s="1" t="s">
        <v>8</v>
      </c>
      <c r="F13" s="42"/>
      <c r="H13" s="1" t="s">
        <v>9</v>
      </c>
      <c r="I13" s="43" t="str">
        <f>plazocalculado&amp;" dias"</f>
        <v>0 dias</v>
      </c>
    </row>
    <row r="14" spans="1:10" ht="15" thickTop="1" x14ac:dyDescent="0.35">
      <c r="A14" s="44" t="s">
        <v>10</v>
      </c>
      <c r="B14" s="45" t="s">
        <v>11</v>
      </c>
      <c r="C14" s="46"/>
      <c r="D14" s="46"/>
      <c r="E14" s="47"/>
      <c r="F14" s="46"/>
      <c r="G14" s="46"/>
      <c r="H14" s="46"/>
      <c r="I14" s="46"/>
      <c r="J14" s="48">
        <v>366</v>
      </c>
    </row>
    <row r="15" spans="1:10" x14ac:dyDescent="0.35">
      <c r="A15" s="49" t="s">
        <v>12</v>
      </c>
      <c r="B15" s="50" t="s">
        <v>13</v>
      </c>
      <c r="E15" s="51"/>
      <c r="J15" s="52">
        <f>'[1]b) CapturaDatos'!E29</f>
        <v>15</v>
      </c>
    </row>
    <row r="16" spans="1:10" x14ac:dyDescent="0.35">
      <c r="A16" s="49" t="s">
        <v>14</v>
      </c>
      <c r="B16" s="50" t="s">
        <v>15</v>
      </c>
      <c r="E16" s="51"/>
      <c r="G16" s="53"/>
      <c r="J16" s="52">
        <f>'[1]b) CapturaDatos'!E30</f>
        <v>3</v>
      </c>
    </row>
    <row r="17" spans="1:20" x14ac:dyDescent="0.35">
      <c r="A17" s="49"/>
      <c r="B17" s="50" t="str">
        <f>'[1]b) CapturaDatos'!C31</f>
        <v>Prima dominical</v>
      </c>
      <c r="E17" s="51"/>
      <c r="G17" s="53"/>
      <c r="J17" s="52">
        <f>'[1]b) CapturaDatos'!E31</f>
        <v>0</v>
      </c>
      <c r="M17" s="130" t="s">
        <v>16</v>
      </c>
      <c r="N17" s="130"/>
      <c r="O17" s="130"/>
    </row>
    <row r="18" spans="1:20" x14ac:dyDescent="0.35">
      <c r="A18" s="49"/>
      <c r="B18" s="50"/>
      <c r="E18" s="51"/>
      <c r="G18" s="53"/>
      <c r="J18" s="52"/>
      <c r="M18" s="130"/>
      <c r="N18" s="130"/>
      <c r="O18" s="130"/>
    </row>
    <row r="19" spans="1:20" ht="15" thickBot="1" x14ac:dyDescent="0.4">
      <c r="A19" s="49" t="s">
        <v>2</v>
      </c>
      <c r="B19" s="50"/>
      <c r="E19" s="54"/>
      <c r="J19" s="52"/>
    </row>
    <row r="20" spans="1:20" ht="15.5" thickTop="1" thickBot="1" x14ac:dyDescent="0.4">
      <c r="A20" s="62" t="s">
        <v>17</v>
      </c>
      <c r="B20" s="63" t="s">
        <v>18</v>
      </c>
      <c r="C20" s="65"/>
      <c r="D20" s="65"/>
      <c r="E20" s="66"/>
      <c r="F20" s="65"/>
      <c r="G20" s="67" t="s">
        <v>19</v>
      </c>
      <c r="H20" s="65"/>
      <c r="I20" s="70"/>
      <c r="J20" s="69">
        <f>SUM(J14:J19)</f>
        <v>384</v>
      </c>
      <c r="L20" s="4" t="s">
        <v>20</v>
      </c>
      <c r="M20" s="5" t="s">
        <v>21</v>
      </c>
    </row>
    <row r="21" spans="1:20" ht="12.75" customHeight="1" thickTop="1" x14ac:dyDescent="0.35">
      <c r="A21" s="44" t="s">
        <v>22</v>
      </c>
      <c r="B21" s="45" t="s">
        <v>23</v>
      </c>
      <c r="C21" s="46"/>
      <c r="D21" s="46"/>
      <c r="E21" s="56"/>
      <c r="F21" s="46"/>
      <c r="G21" s="46"/>
      <c r="J21" s="48">
        <f>'[1]b) CapturaDatos'!E18</f>
        <v>52</v>
      </c>
      <c r="L21" s="4" t="s">
        <v>24</v>
      </c>
      <c r="M21" s="123" t="s">
        <v>25</v>
      </c>
      <c r="N21" s="123"/>
      <c r="O21" s="123"/>
      <c r="P21" s="123"/>
      <c r="Q21" s="123"/>
      <c r="R21" s="123"/>
      <c r="S21" s="123"/>
      <c r="T21" s="123"/>
    </row>
    <row r="22" spans="1:20" ht="12" customHeight="1" x14ac:dyDescent="0.35">
      <c r="A22" s="49" t="s">
        <v>26</v>
      </c>
      <c r="B22" s="50" t="s">
        <v>27</v>
      </c>
      <c r="E22" s="51"/>
      <c r="J22" s="52">
        <f>'[1]b) CapturaDatos'!E19</f>
        <v>12</v>
      </c>
      <c r="M22" s="123" t="s">
        <v>28</v>
      </c>
      <c r="N22" s="123"/>
      <c r="O22" s="123"/>
      <c r="P22" s="123"/>
      <c r="Q22" s="123"/>
      <c r="R22" s="123"/>
      <c r="S22" s="123"/>
      <c r="T22" s="123"/>
    </row>
    <row r="23" spans="1:20" ht="12" customHeight="1" x14ac:dyDescent="0.35">
      <c r="A23" s="49" t="s">
        <v>29</v>
      </c>
      <c r="B23" s="50" t="s">
        <v>30</v>
      </c>
      <c r="E23" s="51"/>
      <c r="J23" s="52">
        <v>0</v>
      </c>
      <c r="L23" s="4" t="s">
        <v>31</v>
      </c>
      <c r="M23" s="123" t="s">
        <v>32</v>
      </c>
      <c r="N23" s="123"/>
      <c r="O23" s="123"/>
      <c r="P23" s="123"/>
      <c r="Q23" s="123"/>
      <c r="R23" s="123"/>
      <c r="S23" s="123"/>
      <c r="T23" s="123"/>
    </row>
    <row r="24" spans="1:20" ht="12" customHeight="1" x14ac:dyDescent="0.35">
      <c r="A24" s="49" t="s">
        <v>33</v>
      </c>
      <c r="B24" s="50" t="s">
        <v>34</v>
      </c>
      <c r="E24" s="57"/>
      <c r="J24" s="52">
        <v>8</v>
      </c>
      <c r="L24" s="4" t="s">
        <v>35</v>
      </c>
      <c r="M24" s="123" t="s">
        <v>36</v>
      </c>
      <c r="N24" s="123"/>
      <c r="O24" s="123"/>
      <c r="P24" s="123"/>
      <c r="Q24" s="123"/>
      <c r="R24" s="123"/>
      <c r="S24" s="123"/>
      <c r="T24" s="123"/>
    </row>
    <row r="25" spans="1:20" ht="12" customHeight="1" x14ac:dyDescent="0.35">
      <c r="A25" s="49" t="s">
        <v>37</v>
      </c>
      <c r="B25" s="50" t="s">
        <v>38</v>
      </c>
      <c r="E25" s="57"/>
      <c r="J25" s="52">
        <v>0</v>
      </c>
      <c r="M25" s="123" t="s">
        <v>39</v>
      </c>
      <c r="N25" s="123"/>
      <c r="O25" s="123"/>
      <c r="P25" s="123"/>
      <c r="Q25" s="123"/>
      <c r="R25" s="123"/>
      <c r="S25" s="123"/>
      <c r="T25" s="123"/>
    </row>
    <row r="26" spans="1:20" x14ac:dyDescent="0.35">
      <c r="A26" s="49" t="s">
        <v>40</v>
      </c>
      <c r="B26" s="50" t="s">
        <v>41</v>
      </c>
      <c r="E26" s="57"/>
      <c r="J26" s="52">
        <v>4</v>
      </c>
      <c r="M26" s="123" t="s">
        <v>42</v>
      </c>
      <c r="N26" s="123"/>
      <c r="O26" s="123"/>
      <c r="P26" s="123"/>
      <c r="Q26" s="123"/>
      <c r="R26" s="123"/>
      <c r="S26" s="123"/>
      <c r="T26" s="123"/>
    </row>
    <row r="27" spans="1:20" x14ac:dyDescent="0.35">
      <c r="A27" s="49" t="s">
        <v>43</v>
      </c>
      <c r="B27" s="50" t="s">
        <v>44</v>
      </c>
      <c r="E27" s="51"/>
      <c r="J27" s="52">
        <f>'[1]b) CapturaDatos'!E24</f>
        <v>0</v>
      </c>
      <c r="M27" s="123" t="s">
        <v>45</v>
      </c>
      <c r="N27" s="123"/>
      <c r="O27" s="123"/>
      <c r="P27" s="123"/>
      <c r="Q27" s="123"/>
      <c r="R27" s="123"/>
      <c r="S27" s="123"/>
      <c r="T27" s="123"/>
    </row>
    <row r="28" spans="1:20" x14ac:dyDescent="0.35">
      <c r="A28" s="49" t="s">
        <v>46</v>
      </c>
      <c r="B28" s="50" t="s">
        <v>47</v>
      </c>
      <c r="E28" s="51"/>
      <c r="J28" s="52">
        <f>'[1]b) CapturaDatos'!E25</f>
        <v>0</v>
      </c>
    </row>
    <row r="29" spans="1:20" ht="15" thickBot="1" x14ac:dyDescent="0.4">
      <c r="A29" s="49"/>
      <c r="B29" s="50"/>
      <c r="E29" s="51"/>
      <c r="J29" s="52"/>
      <c r="M29" s="126" t="s">
        <v>48</v>
      </c>
      <c r="N29" s="126"/>
      <c r="O29" s="126"/>
      <c r="P29" s="126"/>
      <c r="Q29" s="126"/>
      <c r="R29" s="126"/>
      <c r="S29" s="126"/>
      <c r="T29" s="126"/>
    </row>
    <row r="30" spans="1:20" ht="15.5" thickTop="1" thickBot="1" x14ac:dyDescent="0.4">
      <c r="A30" s="62" t="s">
        <v>49</v>
      </c>
      <c r="B30" s="63" t="s">
        <v>50</v>
      </c>
      <c r="C30" s="64"/>
      <c r="D30" s="64"/>
      <c r="E30" s="68"/>
      <c r="F30" s="64"/>
      <c r="G30" s="67" t="s">
        <v>19</v>
      </c>
      <c r="H30" s="64"/>
      <c r="I30" s="71"/>
      <c r="J30" s="69">
        <f>SUM(J21:J29)</f>
        <v>76</v>
      </c>
      <c r="M30" s="126" t="s">
        <v>51</v>
      </c>
      <c r="N30" s="126"/>
      <c r="O30" s="126"/>
      <c r="P30" s="126"/>
      <c r="Q30" s="126"/>
      <c r="R30" s="126"/>
      <c r="S30" s="126"/>
      <c r="T30" s="126"/>
    </row>
    <row r="31" spans="1:20" ht="15" thickTop="1" x14ac:dyDescent="0.35">
      <c r="A31" s="74" t="s">
        <v>52</v>
      </c>
      <c r="B31" s="75" t="s">
        <v>53</v>
      </c>
      <c r="C31" s="76"/>
      <c r="D31" s="77"/>
      <c r="E31" s="78"/>
      <c r="F31" s="77"/>
      <c r="G31" s="77"/>
      <c r="H31" s="77"/>
      <c r="I31" s="77"/>
      <c r="J31" s="79">
        <f>J14-J30</f>
        <v>290</v>
      </c>
      <c r="M31" s="126" t="s">
        <v>54</v>
      </c>
      <c r="N31" s="126"/>
      <c r="O31" s="126"/>
      <c r="P31" s="126"/>
      <c r="Q31" s="126"/>
      <c r="R31" s="126"/>
      <c r="S31" s="126"/>
      <c r="T31" s="126"/>
    </row>
    <row r="32" spans="1:20" x14ac:dyDescent="0.35">
      <c r="A32" s="58" t="s">
        <v>55</v>
      </c>
      <c r="B32" t="s">
        <v>56</v>
      </c>
      <c r="E32" s="72"/>
      <c r="J32" s="59">
        <f>IF(J31&gt;0,ROUND(J20/J31,Redondeo_Para_factores),0)</f>
        <v>1.324138</v>
      </c>
    </row>
    <row r="33" spans="1:21" x14ac:dyDescent="0.35">
      <c r="A33" s="58" t="s">
        <v>57</v>
      </c>
      <c r="B33" t="s">
        <v>58</v>
      </c>
      <c r="E33" s="72"/>
      <c r="J33" s="59">
        <f>IF(J31&gt;0,ROUND((J20-J19)/J31,Redondeo_Para_factores),0)</f>
        <v>1.324138</v>
      </c>
    </row>
    <row r="34" spans="1:21" x14ac:dyDescent="0.35">
      <c r="A34" s="58" t="s">
        <v>59</v>
      </c>
      <c r="B34" s="7" t="s">
        <v>60</v>
      </c>
      <c r="J34" s="59">
        <f>IF(J14&gt;0,ROUND((J20-J19)/J14,Redondeo_Para_factores),0)</f>
        <v>1.04918</v>
      </c>
    </row>
    <row r="35" spans="1:21" ht="15" thickBot="1" x14ac:dyDescent="0.4">
      <c r="A35" s="60" t="s">
        <v>61</v>
      </c>
      <c r="B35" s="73" t="s">
        <v>62</v>
      </c>
      <c r="C35" s="55"/>
      <c r="D35" s="55"/>
      <c r="E35" s="55"/>
      <c r="F35" s="55"/>
      <c r="G35" s="55"/>
      <c r="H35" s="55"/>
      <c r="I35" s="55"/>
      <c r="J35" s="61">
        <f>OtrosCargos_Total</f>
        <v>0</v>
      </c>
    </row>
    <row r="36" spans="1:21" ht="6" customHeight="1" thickTop="1" thickBot="1" x14ac:dyDescent="0.4">
      <c r="F36" s="1"/>
      <c r="G36" s="6"/>
      <c r="S36" s="3"/>
      <c r="T36" s="3"/>
      <c r="U36" s="3"/>
    </row>
    <row r="37" spans="1:21" s="90" customFormat="1" ht="15.5" thickTop="1" thickBot="1" x14ac:dyDescent="0.4">
      <c r="A37" s="80"/>
      <c r="B37" s="81"/>
      <c r="C37" s="82"/>
      <c r="D37" s="83"/>
      <c r="E37" s="84"/>
      <c r="F37" s="85" t="str">
        <f>IF(TipodeFasar=1,"Unidad de Medida y Actualización (UMA)","Unidad de Medida y Actualización (UMA) $")</f>
        <v>Unidad de Medida y Actualización (UMA) $</v>
      </c>
      <c r="G37" s="86">
        <f>UMA</f>
        <v>108.57</v>
      </c>
      <c r="H37" s="87"/>
      <c r="I37" s="84"/>
      <c r="J37" s="85" t="str">
        <f>IF(TipodeFasar=1,"3 veces UMA ","3 veces UMA $")</f>
        <v>3 veces UMA $</v>
      </c>
      <c r="K37" s="86">
        <f>3*UMA</f>
        <v>325.70999999999998</v>
      </c>
      <c r="L37" s="87"/>
      <c r="M37" s="84"/>
      <c r="N37" s="91" t="str">
        <f>IF(TipodeFasar=1,Limite_superior2&amp;" veces UMA ",Limite_superior2&amp;" veces UMA $")</f>
        <v>25 veces UMA $</v>
      </c>
      <c r="O37" s="92">
        <f>UMA*Limite_superior2</f>
        <v>2714.25</v>
      </c>
      <c r="P37" s="88"/>
      <c r="Q37" s="88"/>
      <c r="R37" s="84"/>
      <c r="S37" s="91" t="str">
        <f>IF(TipodeFasar=1,Limite_superior1&amp;" veces UMA",Limite_superior1&amp;" veces UMA $")</f>
        <v>25 veces UMA $</v>
      </c>
      <c r="T37" s="93">
        <f>UMA*Limite_superior1</f>
        <v>2714.25</v>
      </c>
      <c r="U37" s="89"/>
    </row>
    <row r="38" spans="1:21" ht="6" customHeight="1" thickTop="1" thickBot="1" x14ac:dyDescent="0.4">
      <c r="D38" s="1"/>
      <c r="F38" s="7"/>
      <c r="H38" s="2"/>
      <c r="M38" s="1"/>
      <c r="S38" s="3"/>
      <c r="T38" s="1"/>
      <c r="U38" s="1"/>
    </row>
    <row r="39" spans="1:21" ht="16.5" customHeight="1" thickTop="1" x14ac:dyDescent="0.35">
      <c r="A39" s="162" t="s">
        <v>63</v>
      </c>
      <c r="B39" s="163"/>
      <c r="C39" s="118" t="s">
        <v>64</v>
      </c>
      <c r="D39" s="119"/>
      <c r="E39" s="119"/>
      <c r="F39" s="120"/>
      <c r="G39" s="121" t="s">
        <v>65</v>
      </c>
      <c r="H39" s="118" t="s">
        <v>66</v>
      </c>
      <c r="I39" s="119"/>
      <c r="J39" s="119"/>
      <c r="K39" s="119"/>
      <c r="L39" s="120"/>
      <c r="M39" s="95" t="s">
        <v>67</v>
      </c>
      <c r="N39" s="124" t="s">
        <v>68</v>
      </c>
      <c r="O39" s="125"/>
      <c r="P39" s="95" t="s">
        <v>69</v>
      </c>
      <c r="Q39" s="96"/>
      <c r="R39" s="96"/>
      <c r="S39" s="97" t="s">
        <v>70</v>
      </c>
      <c r="T39" s="98" t="s">
        <v>71</v>
      </c>
      <c r="U39" s="98" t="s">
        <v>72</v>
      </c>
    </row>
    <row r="40" spans="1:21" ht="63" customHeight="1" x14ac:dyDescent="0.35">
      <c r="A40" s="8" t="s">
        <v>73</v>
      </c>
      <c r="B40" s="9" t="s">
        <v>74</v>
      </c>
      <c r="C40" s="10" t="s">
        <v>75</v>
      </c>
      <c r="D40" s="11" t="str">
        <f>IF(TipodeFasar=1,"Salario Nominal veces UMA","Salario Nominal $")</f>
        <v>Salario Nominal $</v>
      </c>
      <c r="E40" s="12" t="s">
        <v>76</v>
      </c>
      <c r="F40" s="13" t="s">
        <v>77</v>
      </c>
      <c r="G40" s="122"/>
      <c r="H40" s="11" t="s">
        <v>78</v>
      </c>
      <c r="I40" s="12" t="s">
        <v>79</v>
      </c>
      <c r="J40" s="12" t="s">
        <v>80</v>
      </c>
      <c r="K40" s="12" t="s">
        <v>81</v>
      </c>
      <c r="L40" s="13" t="s">
        <v>82</v>
      </c>
      <c r="M40" s="16" t="s">
        <v>83</v>
      </c>
      <c r="N40" s="16" t="s">
        <v>84</v>
      </c>
      <c r="O40" s="94" t="s">
        <v>85</v>
      </c>
      <c r="P40" s="17" t="s">
        <v>86</v>
      </c>
      <c r="Q40" s="17" t="s">
        <v>87</v>
      </c>
      <c r="R40" s="17" t="str">
        <f>IF('[1]b) CapturaDatos'!E35=0,"",'[1]b) CapturaDatos'!D35)</f>
        <v>Impuesto Sobre Nómina</v>
      </c>
      <c r="S40" s="99" t="s">
        <v>88</v>
      </c>
      <c r="T40" s="99" t="s">
        <v>89</v>
      </c>
      <c r="U40" s="99" t="str">
        <f>IF('[1]b) CapturaDatos'!E38&gt;0,"Fsr=[ Ps (Tp-Te) / Tl ] + (Tp/Tl)+OC","Fsr=[ Ps (Tp-Te) / Tl ] + (Tp/Tl)")</f>
        <v>Fsr=[ Ps (Tp-Te) / Tl ] + (Tp/Tl)</v>
      </c>
    </row>
    <row r="41" spans="1:21" x14ac:dyDescent="0.35">
      <c r="A41" s="8" t="s">
        <v>90</v>
      </c>
      <c r="B41" s="9" t="s">
        <v>91</v>
      </c>
      <c r="C41" s="9" t="s">
        <v>92</v>
      </c>
      <c r="D41" s="10" t="s">
        <v>93</v>
      </c>
      <c r="E41" s="18" t="s">
        <v>94</v>
      </c>
      <c r="F41" s="13" t="s">
        <v>95</v>
      </c>
      <c r="G41" s="12" t="s">
        <v>96</v>
      </c>
      <c r="H41" s="11" t="s">
        <v>97</v>
      </c>
      <c r="I41" s="14" t="s">
        <v>98</v>
      </c>
      <c r="J41" s="12" t="s">
        <v>99</v>
      </c>
      <c r="K41" s="12" t="s">
        <v>100</v>
      </c>
      <c r="L41" s="15" t="s">
        <v>101</v>
      </c>
      <c r="M41" s="19" t="s">
        <v>102</v>
      </c>
      <c r="N41" s="10" t="s">
        <v>103</v>
      </c>
      <c r="O41" s="15" t="s">
        <v>104</v>
      </c>
      <c r="P41" s="20" t="s">
        <v>105</v>
      </c>
      <c r="Q41" s="20" t="s">
        <v>106</v>
      </c>
      <c r="R41" s="20" t="s">
        <v>107</v>
      </c>
      <c r="S41" s="100" t="s">
        <v>108</v>
      </c>
      <c r="T41" s="100" t="s">
        <v>109</v>
      </c>
      <c r="U41" s="100" t="s">
        <v>110</v>
      </c>
    </row>
    <row r="42" spans="1:21" ht="15.5" x14ac:dyDescent="0.35">
      <c r="A42" s="8"/>
      <c r="B42" s="9"/>
      <c r="C42" s="9"/>
      <c r="D42" s="10"/>
      <c r="E42" s="115" t="s">
        <v>111</v>
      </c>
      <c r="F42" s="13" t="s">
        <v>112</v>
      </c>
      <c r="G42" s="12" t="s">
        <v>113</v>
      </c>
      <c r="H42" s="11" t="s">
        <v>114</v>
      </c>
      <c r="I42" s="12" t="s">
        <v>115</v>
      </c>
      <c r="J42" s="12" t="s">
        <v>116</v>
      </c>
      <c r="K42" s="12" t="s">
        <v>117</v>
      </c>
      <c r="L42" s="13" t="s">
        <v>118</v>
      </c>
      <c r="M42" s="19" t="s">
        <v>119</v>
      </c>
      <c r="N42" s="10" t="s">
        <v>120</v>
      </c>
      <c r="O42" s="13" t="s">
        <v>121</v>
      </c>
      <c r="P42" s="20" t="s">
        <v>122</v>
      </c>
      <c r="Q42" s="20" t="s">
        <v>123</v>
      </c>
      <c r="R42" s="20" t="str">
        <f>IF('[1]b) CapturaDatos'!E35=0,"","RxF")</f>
        <v>RxF</v>
      </c>
      <c r="S42" s="100" t="s">
        <v>124</v>
      </c>
      <c r="T42" s="100" t="s">
        <v>125</v>
      </c>
      <c r="U42" s="100" t="s">
        <v>72</v>
      </c>
    </row>
    <row r="43" spans="1:21" x14ac:dyDescent="0.35">
      <c r="A43" s="21"/>
      <c r="B43" s="22"/>
      <c r="C43" s="22"/>
      <c r="D43" s="23"/>
      <c r="E43" s="24"/>
      <c r="F43" s="25"/>
      <c r="G43" s="127" t="s">
        <v>126</v>
      </c>
      <c r="H43" s="26">
        <f>CuotaPatron</f>
        <v>0.20399999999999999</v>
      </c>
      <c r="I43" s="27"/>
      <c r="J43" s="28">
        <f>ExcedentePatron</f>
        <v>1.0999999999999999E-2</v>
      </c>
      <c r="K43" s="28">
        <f>DineroPatron</f>
        <v>7.0000000000000001E-3</v>
      </c>
      <c r="L43" s="29">
        <f>EspeciePatron</f>
        <v>1.0500000000000001E-2</v>
      </c>
      <c r="M43" s="30">
        <f>InvalidezPatron</f>
        <v>1.7500000000000002E-2</v>
      </c>
      <c r="N43" s="31">
        <f>SarPatron</f>
        <v>0.02</v>
      </c>
      <c r="O43" s="29" t="s">
        <v>127</v>
      </c>
      <c r="P43" s="32">
        <f>GuarderiaPatron</f>
        <v>0.01</v>
      </c>
      <c r="Q43" s="32">
        <f>InfonavitPatron</f>
        <v>0.05</v>
      </c>
      <c r="R43" s="131" t="s">
        <v>128</v>
      </c>
      <c r="S43" s="33"/>
      <c r="T43" s="33"/>
      <c r="U43" s="33"/>
    </row>
    <row r="44" spans="1:21" x14ac:dyDescent="0.35">
      <c r="A44" s="21"/>
      <c r="B44" s="22"/>
      <c r="C44" s="22"/>
      <c r="D44" s="23"/>
      <c r="E44" s="24"/>
      <c r="F44" s="25"/>
      <c r="G44" s="128"/>
      <c r="H44" s="26"/>
      <c r="I44" s="27"/>
      <c r="J44" s="28"/>
      <c r="K44" s="28"/>
      <c r="L44" s="29"/>
      <c r="M44" s="30"/>
      <c r="N44" s="31"/>
      <c r="O44" s="29"/>
      <c r="P44" s="32"/>
      <c r="Q44" s="32"/>
      <c r="R44" s="132"/>
      <c r="S44" s="33"/>
      <c r="T44" s="33"/>
      <c r="U44" s="33"/>
    </row>
    <row r="45" spans="1:21" s="114" customFormat="1" ht="40.5" customHeight="1" thickBot="1" x14ac:dyDescent="0.4">
      <c r="A45" s="101"/>
      <c r="B45" s="102"/>
      <c r="C45" s="103" t="s">
        <v>55</v>
      </c>
      <c r="D45" s="103" t="s">
        <v>129</v>
      </c>
      <c r="E45" s="104" t="s">
        <v>59</v>
      </c>
      <c r="F45" s="105"/>
      <c r="G45" s="129"/>
      <c r="H45" s="106"/>
      <c r="I45" s="107"/>
      <c r="J45" s="108"/>
      <c r="K45" s="108"/>
      <c r="L45" s="109"/>
      <c r="M45" s="110"/>
      <c r="N45" s="111"/>
      <c r="O45" s="109"/>
      <c r="P45" s="112"/>
      <c r="Q45" s="112"/>
      <c r="R45" s="133"/>
      <c r="S45" s="113" t="s">
        <v>130</v>
      </c>
      <c r="T45" s="112" t="s">
        <v>131</v>
      </c>
      <c r="U45" s="112" t="s">
        <v>2</v>
      </c>
    </row>
    <row r="46" spans="1:21" ht="15" thickTop="1" x14ac:dyDescent="0.35"/>
    <row r="47" spans="1:21" x14ac:dyDescent="0.35">
      <c r="A47" s="35"/>
      <c r="B47" s="35"/>
      <c r="C47" s="36"/>
      <c r="D47" s="34"/>
      <c r="E47" s="37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8"/>
      <c r="T47" s="39"/>
      <c r="U47" s="39"/>
    </row>
    <row r="48" spans="1:21" x14ac:dyDescent="0.35">
      <c r="A48" s="35"/>
      <c r="B48" s="35"/>
      <c r="C48" s="36"/>
      <c r="D48" s="34"/>
      <c r="E48" s="3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8"/>
      <c r="T48" s="39"/>
      <c r="U48" s="39"/>
    </row>
  </sheetData>
  <mergeCells count="31">
    <mergeCell ref="G43:G45"/>
    <mergeCell ref="M17:O18"/>
    <mergeCell ref="R43:R45"/>
    <mergeCell ref="A12:J12"/>
    <mergeCell ref="A2:D2"/>
    <mergeCell ref="E2:J2"/>
    <mergeCell ref="A9:B9"/>
    <mergeCell ref="A3:J5"/>
    <mergeCell ref="B6:J6"/>
    <mergeCell ref="A7:J8"/>
    <mergeCell ref="C9:J9"/>
    <mergeCell ref="E11:J11"/>
    <mergeCell ref="E10:J10"/>
    <mergeCell ref="A10:D10"/>
    <mergeCell ref="A11:D11"/>
    <mergeCell ref="A39:B39"/>
    <mergeCell ref="A1:J1"/>
    <mergeCell ref="C39:F39"/>
    <mergeCell ref="G39:G40"/>
    <mergeCell ref="M24:T24"/>
    <mergeCell ref="M21:T21"/>
    <mergeCell ref="M22:T22"/>
    <mergeCell ref="M23:T23"/>
    <mergeCell ref="H39:L39"/>
    <mergeCell ref="N39:O39"/>
    <mergeCell ref="M25:T25"/>
    <mergeCell ref="M26:T26"/>
    <mergeCell ref="M27:T27"/>
    <mergeCell ref="M29:T29"/>
    <mergeCell ref="M30:T30"/>
    <mergeCell ref="M31:T31"/>
  </mergeCells>
  <pageMargins left="0.23622047244094491" right="0.23622047244094491" top="0.74803149606299213" bottom="0.74803149606299213" header="0.31496062992125984" footer="0.31496062992125984"/>
  <pageSetup scale="52" orientation="landscape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4efd4e-22bf-434d-a6a2-bc3a8aee69bd">
      <Terms xmlns="http://schemas.microsoft.com/office/infopath/2007/PartnerControls"/>
    </lcf76f155ced4ddcb4097134ff3c332f>
    <TaxCatchAll xmlns="60a61702-ea5d-41aa-a7df-68db61c5f6e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54EE47A45E844FA5CAE6A97D79AA34" ma:contentTypeVersion="18" ma:contentTypeDescription="Crear nuevo documento." ma:contentTypeScope="" ma:versionID="d4cb53423f40074755d8a16e6e8838f8">
  <xsd:schema xmlns:xsd="http://www.w3.org/2001/XMLSchema" xmlns:xs="http://www.w3.org/2001/XMLSchema" xmlns:p="http://schemas.microsoft.com/office/2006/metadata/properties" xmlns:ns2="60a61702-ea5d-41aa-a7df-68db61c5f6ea" xmlns:ns3="d84efd4e-22bf-434d-a6a2-bc3a8aee69bd" targetNamespace="http://schemas.microsoft.com/office/2006/metadata/properties" ma:root="true" ma:fieldsID="1f9dfec5ac6563908b6be5afed3283bb" ns2:_="" ns3:_="">
    <xsd:import namespace="60a61702-ea5d-41aa-a7df-68db61c5f6ea"/>
    <xsd:import namespace="d84efd4e-22bf-434d-a6a2-bc3a8aee69b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TaxCatchAll" minOccurs="0"/>
                <xsd:element ref="ns3:lcf76f155ced4ddcb4097134ff3c332f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a61702-ea5d-41aa-a7df-68db61c5f6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018bc8-f54e-4f96-b615-81c9dd9b8a87}" ma:internalName="TaxCatchAll" ma:showField="CatchAllData" ma:web="60a61702-ea5d-41aa-a7df-68db61c5f6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efd4e-22bf-434d-a6a2-bc3a8aee69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1bce423a-c15d-4b7c-8e52-796952f5d5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14B88B-3B73-4156-8112-47B1B50AB98F}">
  <ds:schemaRefs>
    <ds:schemaRef ds:uri="http://purl.org/dc/elements/1.1/"/>
    <ds:schemaRef ds:uri="d84efd4e-22bf-434d-a6a2-bc3a8aee69bd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60a61702-ea5d-41aa-a7df-68db61c5f6ea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13BE7B8-EEF8-4A0F-863F-1AE72DA6F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a61702-ea5d-41aa-a7df-68db61c5f6ea"/>
    <ds:schemaRef ds:uri="d84efd4e-22bf-434d-a6a2-bc3a8aee69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9288AA-E8E5-48F6-A326-E57EB9F5F0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Hoja1</vt:lpstr>
      <vt:lpstr>Hoja1!Área_de_impresión</vt:lpstr>
      <vt:lpstr>FSBC_F1T1</vt:lpstr>
      <vt:lpstr>Tp_entre_Tl_F1T1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LEOPOLDO MANUEL GOMEZ LOPEZ</dc:creator>
  <cp:keywords/>
  <dc:description/>
  <cp:lastModifiedBy>CINTHYA POBLETE RAMIREZ</cp:lastModifiedBy>
  <cp:revision/>
  <dcterms:created xsi:type="dcterms:W3CDTF">2024-02-27T16:36:51Z</dcterms:created>
  <dcterms:modified xsi:type="dcterms:W3CDTF">2024-08-07T17:34:49Z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0x0101007854EE47A45E844FA5CAE6A97D79AA34</vt:lpwstr>
  </property>
  <property fmtid="{D5CDD505-2E9C-101B-9397-08002B2CF9AE}" pid="3" name="MediaServiceImageTags">
    <vt:lpwstr/>
  </property>
</Properties>
</file>