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 2015 COMPLETO\"/>
    </mc:Choice>
  </mc:AlternateContent>
  <bookViews>
    <workbookView xWindow="0" yWindow="0" windowWidth="19215" windowHeight="8205"/>
  </bookViews>
  <sheets>
    <sheet name="Hoja1" sheetId="1" r:id="rId1"/>
  </sheets>
  <definedNames>
    <definedName name="_xlnm._FilterDatabase" localSheetId="0" hidden="1">Hoja1!$A$1:$H$894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96" i="1" l="1"/>
  <c r="B844" i="1" l="1"/>
  <c r="B841" i="1"/>
  <c r="B838" i="1"/>
  <c r="B835" i="1"/>
  <c r="B832" i="1"/>
  <c r="B829" i="1"/>
  <c r="D721" i="1"/>
  <c r="D719" i="1"/>
  <c r="D717" i="1"/>
  <c r="D715" i="1"/>
  <c r="D713" i="1"/>
  <c r="C721" i="1"/>
  <c r="C719" i="1"/>
  <c r="C717" i="1"/>
  <c r="C715" i="1"/>
  <c r="C713" i="1"/>
  <c r="B721" i="1"/>
  <c r="B719" i="1"/>
  <c r="B717" i="1"/>
  <c r="B715" i="1"/>
  <c r="B713" i="1"/>
  <c r="G722" i="1"/>
  <c r="H718" i="1"/>
  <c r="G714" i="1"/>
  <c r="E698" i="1"/>
  <c r="E697" i="1"/>
  <c r="E696" i="1"/>
  <c r="E695" i="1"/>
  <c r="E694" i="1"/>
  <c r="E693" i="1"/>
  <c r="E692" i="1"/>
  <c r="E691" i="1"/>
  <c r="E690" i="1"/>
  <c r="E689" i="1"/>
  <c r="E688" i="1"/>
  <c r="E687" i="1"/>
  <c r="E686" i="1"/>
  <c r="E685" i="1"/>
  <c r="E684" i="1"/>
  <c r="C684" i="1"/>
  <c r="C685" i="1"/>
  <c r="D684" i="1"/>
  <c r="D685" i="1"/>
  <c r="D686" i="1"/>
  <c r="D687" i="1"/>
  <c r="D688" i="1"/>
  <c r="D689" i="1"/>
  <c r="D690" i="1"/>
  <c r="D691" i="1"/>
  <c r="D693" i="1"/>
  <c r="D692" i="1"/>
  <c r="D694" i="1"/>
  <c r="D695" i="1"/>
  <c r="D697" i="1"/>
  <c r="C695" i="1"/>
  <c r="C696" i="1"/>
  <c r="C697" i="1"/>
  <c r="D698" i="1"/>
  <c r="C698" i="1"/>
  <c r="B698" i="1"/>
  <c r="B697" i="1"/>
  <c r="B696" i="1"/>
  <c r="B695" i="1"/>
  <c r="B694" i="1"/>
  <c r="B693" i="1"/>
  <c r="B692" i="1"/>
  <c r="B691" i="1"/>
  <c r="B690" i="1"/>
  <c r="B689" i="1"/>
  <c r="B688" i="1"/>
  <c r="B687" i="1"/>
  <c r="B686" i="1"/>
  <c r="B685" i="1"/>
  <c r="B684" i="1"/>
  <c r="H579" i="1"/>
  <c r="D443" i="1"/>
  <c r="D446" i="1"/>
  <c r="D449" i="1"/>
  <c r="D452" i="1"/>
  <c r="C452" i="1"/>
  <c r="C449" i="1"/>
  <c r="C446" i="1"/>
  <c r="C443" i="1"/>
  <c r="D440" i="1"/>
  <c r="C440" i="1"/>
  <c r="C437" i="1"/>
  <c r="D437" i="1"/>
  <c r="D434" i="1"/>
  <c r="C434" i="1"/>
  <c r="D431" i="1"/>
  <c r="C431" i="1"/>
  <c r="D428" i="1"/>
  <c r="C428" i="1"/>
  <c r="D425" i="1"/>
  <c r="C425" i="1"/>
  <c r="D422" i="1"/>
  <c r="D419" i="1"/>
  <c r="C422" i="1"/>
  <c r="C419" i="1"/>
  <c r="C372" i="1"/>
  <c r="C369" i="1"/>
  <c r="C363" i="1"/>
  <c r="E293" i="1"/>
  <c r="E290" i="1"/>
  <c r="E284" i="1"/>
  <c r="E287" i="1"/>
  <c r="D284" i="1"/>
  <c r="C284" i="1"/>
  <c r="B293" i="1"/>
  <c r="B290" i="1"/>
  <c r="B287" i="1"/>
  <c r="B284" i="1"/>
  <c r="B269" i="1"/>
  <c r="B272" i="1"/>
  <c r="B275" i="1"/>
  <c r="B278" i="1"/>
  <c r="B281" i="1"/>
  <c r="C269" i="1"/>
  <c r="D269" i="1"/>
  <c r="E269" i="1"/>
  <c r="E266" i="1"/>
  <c r="E263" i="1"/>
  <c r="E257" i="1"/>
  <c r="E254" i="1"/>
  <c r="E260" i="1"/>
  <c r="D254" i="1"/>
  <c r="C254" i="1"/>
  <c r="B266" i="1"/>
  <c r="B263" i="1"/>
  <c r="B260" i="1"/>
  <c r="B257" i="1"/>
  <c r="B254" i="1"/>
  <c r="E242" i="1"/>
  <c r="D242" i="1"/>
  <c r="C242" i="1"/>
  <c r="B251" i="1"/>
  <c r="B248" i="1"/>
  <c r="B245" i="1"/>
  <c r="B242" i="1"/>
  <c r="D239" i="1"/>
  <c r="C239" i="1"/>
  <c r="B239" i="1"/>
  <c r="D236" i="1"/>
  <c r="C236" i="1"/>
  <c r="B236" i="1"/>
  <c r="E239" i="1"/>
  <c r="E236" i="1"/>
  <c r="E233" i="1"/>
  <c r="D233" i="1"/>
  <c r="C233" i="1"/>
  <c r="B233" i="1"/>
  <c r="H9" i="1" l="1"/>
</calcChain>
</file>

<file path=xl/comments1.xml><?xml version="1.0" encoding="utf-8"?>
<comments xmlns="http://schemas.openxmlformats.org/spreadsheetml/2006/main">
  <authors>
    <author>ccjcelaya</author>
    <author>carolina del toro herrera</author>
    <author>CCJ-URUAPAN</author>
  </authors>
  <commentList>
    <comment ref="G73" authorId="0" shapeId="0">
      <text>
        <r>
          <rPr>
            <sz val="8"/>
            <color indexed="81"/>
            <rFont val="Tahoma"/>
            <family val="2"/>
          </rPr>
          <t xml:space="preserve">HOSPEDAJE
</t>
        </r>
      </text>
    </comment>
    <comment ref="H73" authorId="0" shapeId="0">
      <text>
        <r>
          <rPr>
            <sz val="8"/>
            <color indexed="81"/>
            <rFont val="Tahoma"/>
            <family val="2"/>
          </rPr>
          <t xml:space="preserve">AEREA
</t>
        </r>
      </text>
    </comment>
    <comment ref="G74" authorId="0" shapeId="0">
      <text>
        <r>
          <rPr>
            <sz val="8"/>
            <color indexed="81"/>
            <rFont val="Tahoma"/>
            <family val="2"/>
          </rPr>
          <t>COMIDA</t>
        </r>
        <r>
          <rPr>
            <sz val="8"/>
            <color indexed="81"/>
            <rFont val="Tahoma"/>
            <family val="2"/>
          </rPr>
          <t xml:space="preserve">
</t>
        </r>
      </text>
    </comment>
    <comment ref="H74" authorId="0" shapeId="0">
      <text>
        <r>
          <rPr>
            <sz val="8"/>
            <color indexed="81"/>
            <rFont val="Tahoma"/>
            <family val="2"/>
          </rPr>
          <t>TERRESTRE</t>
        </r>
        <r>
          <rPr>
            <sz val="8"/>
            <color indexed="81"/>
            <rFont val="Tahoma"/>
            <family val="2"/>
          </rPr>
          <t xml:space="preserve">
</t>
        </r>
      </text>
    </comment>
    <comment ref="H75" authorId="0" shapeId="0">
      <text>
        <r>
          <rPr>
            <sz val="8"/>
            <color indexed="81"/>
            <rFont val="Tahoma"/>
            <family val="2"/>
          </rPr>
          <t xml:space="preserve">LOCAL
</t>
        </r>
        <r>
          <rPr>
            <sz val="8"/>
            <color indexed="81"/>
            <rFont val="Tahoma"/>
            <family val="2"/>
          </rPr>
          <t xml:space="preserve">
</t>
        </r>
      </text>
    </comment>
    <comment ref="G76" authorId="0" shapeId="0">
      <text>
        <r>
          <rPr>
            <sz val="8"/>
            <color indexed="81"/>
            <rFont val="Tahoma"/>
            <family val="2"/>
          </rPr>
          <t xml:space="preserve">HOSPEDAJE
</t>
        </r>
      </text>
    </comment>
    <comment ref="H76" authorId="0" shapeId="0">
      <text>
        <r>
          <rPr>
            <sz val="8"/>
            <color indexed="81"/>
            <rFont val="Tahoma"/>
            <family val="2"/>
          </rPr>
          <t xml:space="preserve">AEREA
</t>
        </r>
      </text>
    </comment>
    <comment ref="G77" authorId="0" shapeId="0">
      <text>
        <r>
          <rPr>
            <sz val="8"/>
            <color indexed="81"/>
            <rFont val="Tahoma"/>
            <family val="2"/>
          </rPr>
          <t>COMIDA</t>
        </r>
        <r>
          <rPr>
            <sz val="8"/>
            <color indexed="81"/>
            <rFont val="Tahoma"/>
            <family val="2"/>
          </rPr>
          <t xml:space="preserve">
</t>
        </r>
      </text>
    </comment>
    <comment ref="H77" authorId="0" shapeId="0">
      <text>
        <r>
          <rPr>
            <sz val="8"/>
            <color indexed="81"/>
            <rFont val="Tahoma"/>
            <family val="2"/>
          </rPr>
          <t>TERRESTRE</t>
        </r>
        <r>
          <rPr>
            <sz val="8"/>
            <color indexed="81"/>
            <rFont val="Tahoma"/>
            <family val="2"/>
          </rPr>
          <t xml:space="preserve">
</t>
        </r>
      </text>
    </comment>
    <comment ref="H78" authorId="0" shapeId="0">
      <text>
        <r>
          <rPr>
            <sz val="8"/>
            <color indexed="81"/>
            <rFont val="Tahoma"/>
            <family val="2"/>
          </rPr>
          <t xml:space="preserve">LOCAL
</t>
        </r>
        <r>
          <rPr>
            <sz val="8"/>
            <color indexed="81"/>
            <rFont val="Tahoma"/>
            <family val="2"/>
          </rPr>
          <t xml:space="preserve">
</t>
        </r>
      </text>
    </comment>
    <comment ref="G79" authorId="0" shapeId="0">
      <text>
        <r>
          <rPr>
            <sz val="8"/>
            <color indexed="81"/>
            <rFont val="Tahoma"/>
            <family val="2"/>
          </rPr>
          <t xml:space="preserve">HOSPEDAJE
</t>
        </r>
      </text>
    </comment>
    <comment ref="H79" authorId="0" shapeId="0">
      <text>
        <r>
          <rPr>
            <sz val="8"/>
            <color indexed="81"/>
            <rFont val="Tahoma"/>
            <family val="2"/>
          </rPr>
          <t xml:space="preserve">AEREA
</t>
        </r>
      </text>
    </comment>
    <comment ref="G80" authorId="0" shapeId="0">
      <text>
        <r>
          <rPr>
            <sz val="8"/>
            <color indexed="81"/>
            <rFont val="Tahoma"/>
            <family val="2"/>
          </rPr>
          <t>COMIDA</t>
        </r>
        <r>
          <rPr>
            <sz val="8"/>
            <color indexed="81"/>
            <rFont val="Tahoma"/>
            <family val="2"/>
          </rPr>
          <t xml:space="preserve">
</t>
        </r>
      </text>
    </comment>
    <comment ref="H80" authorId="0" shapeId="0">
      <text>
        <r>
          <rPr>
            <sz val="8"/>
            <color indexed="81"/>
            <rFont val="Tahoma"/>
            <family val="2"/>
          </rPr>
          <t>TERRESTRE</t>
        </r>
        <r>
          <rPr>
            <sz val="8"/>
            <color indexed="81"/>
            <rFont val="Tahoma"/>
            <family val="2"/>
          </rPr>
          <t xml:space="preserve">
</t>
        </r>
      </text>
    </comment>
    <comment ref="H81" authorId="0" shapeId="0">
      <text>
        <r>
          <rPr>
            <sz val="8"/>
            <color indexed="81"/>
            <rFont val="Tahoma"/>
            <family val="2"/>
          </rPr>
          <t xml:space="preserve">LOCAL
</t>
        </r>
        <r>
          <rPr>
            <sz val="8"/>
            <color indexed="81"/>
            <rFont val="Tahoma"/>
            <family val="2"/>
          </rPr>
          <t xml:space="preserve">
</t>
        </r>
      </text>
    </comment>
    <comment ref="G82" authorId="0" shapeId="0">
      <text>
        <r>
          <rPr>
            <sz val="8"/>
            <color indexed="81"/>
            <rFont val="Tahoma"/>
            <family val="2"/>
          </rPr>
          <t xml:space="preserve">HOSPEDAJE
</t>
        </r>
      </text>
    </comment>
    <comment ref="H82" authorId="0" shapeId="0">
      <text>
        <r>
          <rPr>
            <sz val="8"/>
            <color indexed="81"/>
            <rFont val="Tahoma"/>
            <family val="2"/>
          </rPr>
          <t xml:space="preserve">AEREA
</t>
        </r>
      </text>
    </comment>
    <comment ref="G83" authorId="0" shapeId="0">
      <text>
        <r>
          <rPr>
            <sz val="8"/>
            <color indexed="81"/>
            <rFont val="Tahoma"/>
            <family val="2"/>
          </rPr>
          <t>COMIDA</t>
        </r>
        <r>
          <rPr>
            <sz val="8"/>
            <color indexed="81"/>
            <rFont val="Tahoma"/>
            <family val="2"/>
          </rPr>
          <t xml:space="preserve">
</t>
        </r>
      </text>
    </comment>
    <comment ref="H83" authorId="0" shapeId="0">
      <text>
        <r>
          <rPr>
            <sz val="8"/>
            <color indexed="81"/>
            <rFont val="Tahoma"/>
            <family val="2"/>
          </rPr>
          <t>TERRESTRE</t>
        </r>
        <r>
          <rPr>
            <sz val="8"/>
            <color indexed="81"/>
            <rFont val="Tahoma"/>
            <family val="2"/>
          </rPr>
          <t xml:space="preserve">
</t>
        </r>
      </text>
    </comment>
    <comment ref="H84" authorId="0" shapeId="0">
      <text>
        <r>
          <rPr>
            <sz val="8"/>
            <color indexed="81"/>
            <rFont val="Tahoma"/>
            <family val="2"/>
          </rPr>
          <t xml:space="preserve">LOCAL
</t>
        </r>
        <r>
          <rPr>
            <sz val="8"/>
            <color indexed="81"/>
            <rFont val="Tahoma"/>
            <family val="2"/>
          </rPr>
          <t xml:space="preserve">
</t>
        </r>
      </text>
    </comment>
    <comment ref="G85" authorId="0" shapeId="0">
      <text>
        <r>
          <rPr>
            <sz val="8"/>
            <color indexed="81"/>
            <rFont val="Tahoma"/>
            <family val="2"/>
          </rPr>
          <t xml:space="preserve">HOSPEDAJE
</t>
        </r>
      </text>
    </comment>
    <comment ref="H85" authorId="0" shapeId="0">
      <text>
        <r>
          <rPr>
            <sz val="8"/>
            <color indexed="81"/>
            <rFont val="Tahoma"/>
            <family val="2"/>
          </rPr>
          <t xml:space="preserve">AEREA
</t>
        </r>
      </text>
    </comment>
    <comment ref="G86" authorId="0" shapeId="0">
      <text>
        <r>
          <rPr>
            <sz val="8"/>
            <color indexed="81"/>
            <rFont val="Tahoma"/>
            <family val="2"/>
          </rPr>
          <t>COMIDA</t>
        </r>
        <r>
          <rPr>
            <sz val="8"/>
            <color indexed="81"/>
            <rFont val="Tahoma"/>
            <family val="2"/>
          </rPr>
          <t xml:space="preserve">
</t>
        </r>
      </text>
    </comment>
    <comment ref="H86" authorId="0" shapeId="0">
      <text>
        <r>
          <rPr>
            <sz val="8"/>
            <color indexed="81"/>
            <rFont val="Tahoma"/>
            <family val="2"/>
          </rPr>
          <t>TERRESTRE</t>
        </r>
        <r>
          <rPr>
            <sz val="8"/>
            <color indexed="81"/>
            <rFont val="Tahoma"/>
            <family val="2"/>
          </rPr>
          <t xml:space="preserve">
</t>
        </r>
      </text>
    </comment>
    <comment ref="H87" authorId="0" shapeId="0">
      <text>
        <r>
          <rPr>
            <sz val="8"/>
            <color indexed="81"/>
            <rFont val="Tahoma"/>
            <family val="2"/>
          </rPr>
          <t xml:space="preserve">LOCAL
</t>
        </r>
        <r>
          <rPr>
            <sz val="8"/>
            <color indexed="81"/>
            <rFont val="Tahoma"/>
            <family val="2"/>
          </rPr>
          <t xml:space="preserve">
</t>
        </r>
      </text>
    </comment>
    <comment ref="G88" authorId="0" shapeId="0">
      <text>
        <r>
          <rPr>
            <sz val="8"/>
            <color indexed="81"/>
            <rFont val="Tahoma"/>
            <family val="2"/>
          </rPr>
          <t xml:space="preserve">HOSPEDAJE
</t>
        </r>
      </text>
    </comment>
    <comment ref="H88" authorId="0" shapeId="0">
      <text>
        <r>
          <rPr>
            <sz val="8"/>
            <color indexed="81"/>
            <rFont val="Tahoma"/>
            <family val="2"/>
          </rPr>
          <t xml:space="preserve">AEREA
</t>
        </r>
      </text>
    </comment>
    <comment ref="G89" authorId="0" shapeId="0">
      <text>
        <r>
          <rPr>
            <sz val="8"/>
            <color indexed="81"/>
            <rFont val="Tahoma"/>
            <family val="2"/>
          </rPr>
          <t>COMIDA</t>
        </r>
        <r>
          <rPr>
            <sz val="8"/>
            <color indexed="81"/>
            <rFont val="Tahoma"/>
            <family val="2"/>
          </rPr>
          <t xml:space="preserve">
</t>
        </r>
      </text>
    </comment>
    <comment ref="H89" authorId="0" shapeId="0">
      <text>
        <r>
          <rPr>
            <sz val="8"/>
            <color indexed="81"/>
            <rFont val="Tahoma"/>
            <family val="2"/>
          </rPr>
          <t>TERRESTRE</t>
        </r>
        <r>
          <rPr>
            <sz val="8"/>
            <color indexed="81"/>
            <rFont val="Tahoma"/>
            <family val="2"/>
          </rPr>
          <t xml:space="preserve">
</t>
        </r>
      </text>
    </comment>
    <comment ref="H90" authorId="0" shapeId="0">
      <text>
        <r>
          <rPr>
            <sz val="8"/>
            <color indexed="81"/>
            <rFont val="Tahoma"/>
            <family val="2"/>
          </rPr>
          <t xml:space="preserve">LOCAL
</t>
        </r>
        <r>
          <rPr>
            <sz val="8"/>
            <color indexed="81"/>
            <rFont val="Tahoma"/>
            <family val="2"/>
          </rPr>
          <t xml:space="preserve">
</t>
        </r>
      </text>
    </comment>
    <comment ref="G363" authorId="1" shapeId="0">
      <text>
        <r>
          <rPr>
            <b/>
            <sz val="9"/>
            <color indexed="81"/>
            <rFont val="Tahoma"/>
            <family val="2"/>
          </rPr>
          <t>CCJ: Insertar la cantidad por concepto  de hospedaje.</t>
        </r>
        <r>
          <rPr>
            <sz val="9"/>
            <color indexed="81"/>
            <rFont val="Tahoma"/>
            <family val="2"/>
          </rPr>
          <t xml:space="preserve">
</t>
        </r>
      </text>
    </comment>
    <comment ref="H363" authorId="1" shapeId="0">
      <text>
        <r>
          <rPr>
            <b/>
            <sz val="9"/>
            <color indexed="81"/>
            <rFont val="Tahoma"/>
            <family val="2"/>
          </rPr>
          <t>CCJ: Insertar la cantidad por concepto de vuelos.</t>
        </r>
        <r>
          <rPr>
            <sz val="9"/>
            <color indexed="81"/>
            <rFont val="Tahoma"/>
            <family val="2"/>
          </rPr>
          <t xml:space="preserve">
</t>
        </r>
      </text>
    </comment>
    <comment ref="G364" authorId="1" shapeId="0">
      <text>
        <r>
          <rPr>
            <b/>
            <sz val="9"/>
            <color indexed="81"/>
            <rFont val="Tahoma"/>
            <family val="2"/>
          </rPr>
          <t>CCJ: Insertar la cantidad por concepto de alimentos.</t>
        </r>
        <r>
          <rPr>
            <sz val="9"/>
            <color indexed="81"/>
            <rFont val="Tahoma"/>
            <family val="2"/>
          </rPr>
          <t xml:space="preserve">
</t>
        </r>
      </text>
    </comment>
    <comment ref="H365"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366" authorId="1" shapeId="0">
      <text>
        <r>
          <rPr>
            <b/>
            <sz val="9"/>
            <color indexed="81"/>
            <rFont val="Tahoma"/>
            <family val="2"/>
          </rPr>
          <t>CCJ: Insertar la cantidad por concepto  de hospedaje.</t>
        </r>
        <r>
          <rPr>
            <sz val="9"/>
            <color indexed="81"/>
            <rFont val="Tahoma"/>
            <family val="2"/>
          </rPr>
          <t xml:space="preserve">
</t>
        </r>
      </text>
    </comment>
    <comment ref="H366" authorId="1" shapeId="0">
      <text>
        <r>
          <rPr>
            <b/>
            <sz val="9"/>
            <color indexed="81"/>
            <rFont val="Tahoma"/>
            <family val="2"/>
          </rPr>
          <t>CCJ: Insertar la cantidad por concepto de vuelos.</t>
        </r>
        <r>
          <rPr>
            <sz val="9"/>
            <color indexed="81"/>
            <rFont val="Tahoma"/>
            <family val="2"/>
          </rPr>
          <t xml:space="preserve">
</t>
        </r>
      </text>
    </comment>
    <comment ref="G367" authorId="1" shapeId="0">
      <text>
        <r>
          <rPr>
            <b/>
            <sz val="9"/>
            <color indexed="81"/>
            <rFont val="Tahoma"/>
            <family val="2"/>
          </rPr>
          <t>CCJ: Insertar la cantidad por concepto de alimentos.</t>
        </r>
        <r>
          <rPr>
            <sz val="9"/>
            <color indexed="81"/>
            <rFont val="Tahoma"/>
            <family val="2"/>
          </rPr>
          <t xml:space="preserve">
</t>
        </r>
      </text>
    </comment>
    <comment ref="H368"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699" authorId="1" shapeId="0">
      <text>
        <r>
          <rPr>
            <b/>
            <sz val="9"/>
            <color indexed="81"/>
            <rFont val="Tahoma"/>
            <family val="2"/>
          </rPr>
          <t>CCJ: Insertar la cantidad por concepto  de hospedaje.</t>
        </r>
        <r>
          <rPr>
            <sz val="9"/>
            <color indexed="81"/>
            <rFont val="Tahoma"/>
            <family val="2"/>
          </rPr>
          <t xml:space="preserve">
</t>
        </r>
      </text>
    </comment>
    <comment ref="H699" authorId="1" shapeId="0">
      <text>
        <r>
          <rPr>
            <b/>
            <sz val="9"/>
            <color indexed="81"/>
            <rFont val="Tahoma"/>
            <family val="2"/>
          </rPr>
          <t>CCJ: Insertar la cantidad por concepto de vuelos.</t>
        </r>
        <r>
          <rPr>
            <sz val="9"/>
            <color indexed="81"/>
            <rFont val="Tahoma"/>
            <family val="2"/>
          </rPr>
          <t xml:space="preserve">
</t>
        </r>
      </text>
    </comment>
    <comment ref="G700" authorId="1" shapeId="0">
      <text>
        <r>
          <rPr>
            <b/>
            <sz val="9"/>
            <color indexed="81"/>
            <rFont val="Tahoma"/>
            <family val="2"/>
          </rPr>
          <t>CCJ: Insertar la cantidad por concepto de alimentos.</t>
        </r>
        <r>
          <rPr>
            <sz val="9"/>
            <color indexed="81"/>
            <rFont val="Tahoma"/>
            <family val="2"/>
          </rPr>
          <t xml:space="preserve">
</t>
        </r>
      </text>
    </comment>
    <comment ref="H700"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01" authorId="1" shapeId="0">
      <text>
        <r>
          <rPr>
            <b/>
            <sz val="9"/>
            <color indexed="81"/>
            <rFont val="Tahoma"/>
            <family val="2"/>
          </rPr>
          <t>CCJ: Insertar la cantidad por concepto  de hospedaje.</t>
        </r>
        <r>
          <rPr>
            <sz val="9"/>
            <color indexed="81"/>
            <rFont val="Tahoma"/>
            <family val="2"/>
          </rPr>
          <t xml:space="preserve">
</t>
        </r>
      </text>
    </comment>
    <comment ref="H701" authorId="1" shapeId="0">
      <text>
        <r>
          <rPr>
            <b/>
            <sz val="9"/>
            <color indexed="81"/>
            <rFont val="Tahoma"/>
            <family val="2"/>
          </rPr>
          <t>CCJ: Insertar la cantidad por concepto de vuelos.</t>
        </r>
        <r>
          <rPr>
            <sz val="9"/>
            <color indexed="81"/>
            <rFont val="Tahoma"/>
            <family val="2"/>
          </rPr>
          <t xml:space="preserve">
</t>
        </r>
      </text>
    </comment>
    <comment ref="G702" authorId="1" shapeId="0">
      <text>
        <r>
          <rPr>
            <b/>
            <sz val="9"/>
            <color indexed="81"/>
            <rFont val="Tahoma"/>
            <family val="2"/>
          </rPr>
          <t>CCJ: Insertar la cantidad por concepto de alimentos.</t>
        </r>
        <r>
          <rPr>
            <sz val="9"/>
            <color indexed="81"/>
            <rFont val="Tahoma"/>
            <family val="2"/>
          </rPr>
          <t xml:space="preserve">
</t>
        </r>
      </text>
    </comment>
    <comment ref="H702"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03" authorId="1" shapeId="0">
      <text>
        <r>
          <rPr>
            <b/>
            <sz val="9"/>
            <color indexed="81"/>
            <rFont val="Tahoma"/>
            <family val="2"/>
          </rPr>
          <t>CCJ: Insertar la cantidad por concepto  de hospedaje.</t>
        </r>
        <r>
          <rPr>
            <sz val="9"/>
            <color indexed="81"/>
            <rFont val="Tahoma"/>
            <family val="2"/>
          </rPr>
          <t xml:space="preserve">
</t>
        </r>
      </text>
    </comment>
    <comment ref="H703" authorId="1" shapeId="0">
      <text>
        <r>
          <rPr>
            <b/>
            <sz val="9"/>
            <color indexed="81"/>
            <rFont val="Tahoma"/>
            <family val="2"/>
          </rPr>
          <t>CCJ: Insertar la cantidad por concepto de vuelos.</t>
        </r>
        <r>
          <rPr>
            <sz val="9"/>
            <color indexed="81"/>
            <rFont val="Tahoma"/>
            <family val="2"/>
          </rPr>
          <t xml:space="preserve">
</t>
        </r>
      </text>
    </comment>
    <comment ref="G704" authorId="1" shapeId="0">
      <text>
        <r>
          <rPr>
            <b/>
            <sz val="9"/>
            <color indexed="81"/>
            <rFont val="Tahoma"/>
            <family val="2"/>
          </rPr>
          <t>CCJ: Insertar la cantidad por concepto de alimentos.</t>
        </r>
        <r>
          <rPr>
            <sz val="9"/>
            <color indexed="81"/>
            <rFont val="Tahoma"/>
            <family val="2"/>
          </rPr>
          <t xml:space="preserve">
</t>
        </r>
      </text>
    </comment>
    <comment ref="H704"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05" authorId="1" shapeId="0">
      <text>
        <r>
          <rPr>
            <b/>
            <sz val="9"/>
            <color indexed="81"/>
            <rFont val="Tahoma"/>
            <family val="2"/>
          </rPr>
          <t>CCJ: Insertar la cantidad por concepto  de hospedaje.</t>
        </r>
        <r>
          <rPr>
            <sz val="9"/>
            <color indexed="81"/>
            <rFont val="Tahoma"/>
            <family val="2"/>
          </rPr>
          <t xml:space="preserve">
</t>
        </r>
      </text>
    </comment>
    <comment ref="H705" authorId="1" shapeId="0">
      <text>
        <r>
          <rPr>
            <b/>
            <sz val="9"/>
            <color indexed="81"/>
            <rFont val="Tahoma"/>
            <family val="2"/>
          </rPr>
          <t>CCJ: Insertar la cantidad por concepto de vuelos.</t>
        </r>
        <r>
          <rPr>
            <sz val="9"/>
            <color indexed="81"/>
            <rFont val="Tahoma"/>
            <family val="2"/>
          </rPr>
          <t xml:space="preserve">
</t>
        </r>
      </text>
    </comment>
    <comment ref="G706" authorId="1" shapeId="0">
      <text>
        <r>
          <rPr>
            <b/>
            <sz val="9"/>
            <color indexed="81"/>
            <rFont val="Tahoma"/>
            <family val="2"/>
          </rPr>
          <t>CCJ: Insertar la cantidad por concepto de alimentos.</t>
        </r>
        <r>
          <rPr>
            <sz val="9"/>
            <color indexed="81"/>
            <rFont val="Tahoma"/>
            <family val="2"/>
          </rPr>
          <t xml:space="preserve">
</t>
        </r>
      </text>
    </comment>
    <comment ref="H706"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07" authorId="1" shapeId="0">
      <text>
        <r>
          <rPr>
            <b/>
            <sz val="9"/>
            <color indexed="81"/>
            <rFont val="Tahoma"/>
            <family val="2"/>
          </rPr>
          <t>CCJ: Insertar la cantidad por concepto  de hospedaje.</t>
        </r>
        <r>
          <rPr>
            <sz val="9"/>
            <color indexed="81"/>
            <rFont val="Tahoma"/>
            <family val="2"/>
          </rPr>
          <t xml:space="preserve">
</t>
        </r>
      </text>
    </comment>
    <comment ref="H707" authorId="1" shapeId="0">
      <text>
        <r>
          <rPr>
            <b/>
            <sz val="9"/>
            <color indexed="81"/>
            <rFont val="Tahoma"/>
            <family val="2"/>
          </rPr>
          <t>CCJ: Insertar la cantidad por concepto de vuelos.</t>
        </r>
        <r>
          <rPr>
            <sz val="9"/>
            <color indexed="81"/>
            <rFont val="Tahoma"/>
            <family val="2"/>
          </rPr>
          <t xml:space="preserve">
</t>
        </r>
      </text>
    </comment>
    <comment ref="G708" authorId="1" shapeId="0">
      <text>
        <r>
          <rPr>
            <b/>
            <sz val="9"/>
            <color indexed="81"/>
            <rFont val="Tahoma"/>
            <family val="2"/>
          </rPr>
          <t>CCJ: Insertar la cantidad por concepto de alimentos.</t>
        </r>
        <r>
          <rPr>
            <sz val="9"/>
            <color indexed="81"/>
            <rFont val="Tahoma"/>
            <family val="2"/>
          </rPr>
          <t xml:space="preserve">
</t>
        </r>
      </text>
    </comment>
    <comment ref="H708"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09" authorId="1" shapeId="0">
      <text>
        <r>
          <rPr>
            <b/>
            <sz val="9"/>
            <color indexed="81"/>
            <rFont val="Tahoma"/>
            <family val="2"/>
          </rPr>
          <t>CCJ: Insertar la cantidad por concepto  de hospedaje.</t>
        </r>
        <r>
          <rPr>
            <sz val="9"/>
            <color indexed="81"/>
            <rFont val="Tahoma"/>
            <family val="2"/>
          </rPr>
          <t xml:space="preserve">
</t>
        </r>
      </text>
    </comment>
    <comment ref="H709" authorId="1" shapeId="0">
      <text>
        <r>
          <rPr>
            <b/>
            <sz val="9"/>
            <color indexed="81"/>
            <rFont val="Tahoma"/>
            <family val="2"/>
          </rPr>
          <t>CCJ: Insertar la cantidad por concepto de vuelos.</t>
        </r>
        <r>
          <rPr>
            <sz val="9"/>
            <color indexed="81"/>
            <rFont val="Tahoma"/>
            <family val="2"/>
          </rPr>
          <t xml:space="preserve">
</t>
        </r>
      </text>
    </comment>
    <comment ref="G710" authorId="1" shapeId="0">
      <text>
        <r>
          <rPr>
            <b/>
            <sz val="9"/>
            <color indexed="81"/>
            <rFont val="Tahoma"/>
            <family val="2"/>
          </rPr>
          <t>CCJ: Insertar la cantidad por concepto de alimentos.</t>
        </r>
        <r>
          <rPr>
            <sz val="9"/>
            <color indexed="81"/>
            <rFont val="Tahoma"/>
            <family val="2"/>
          </rPr>
          <t xml:space="preserve">
</t>
        </r>
      </text>
    </comment>
    <comment ref="H710"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11" authorId="1" shapeId="0">
      <text>
        <r>
          <rPr>
            <b/>
            <sz val="9"/>
            <color indexed="81"/>
            <rFont val="Tahoma"/>
            <family val="2"/>
          </rPr>
          <t>CCJ: Insertar la cantidad por concepto  de hospedaje.</t>
        </r>
        <r>
          <rPr>
            <sz val="9"/>
            <color indexed="81"/>
            <rFont val="Tahoma"/>
            <family val="2"/>
          </rPr>
          <t xml:space="preserve">
</t>
        </r>
      </text>
    </comment>
    <comment ref="H711" authorId="1" shapeId="0">
      <text>
        <r>
          <rPr>
            <b/>
            <sz val="9"/>
            <color indexed="81"/>
            <rFont val="Tahoma"/>
            <family val="2"/>
          </rPr>
          <t>CCJ: Insertar la cantidad por concepto de vuelos.</t>
        </r>
        <r>
          <rPr>
            <sz val="9"/>
            <color indexed="81"/>
            <rFont val="Tahoma"/>
            <family val="2"/>
          </rPr>
          <t xml:space="preserve">
</t>
        </r>
      </text>
    </comment>
    <comment ref="G712" authorId="1" shapeId="0">
      <text>
        <r>
          <rPr>
            <b/>
            <sz val="9"/>
            <color indexed="81"/>
            <rFont val="Tahoma"/>
            <family val="2"/>
          </rPr>
          <t>CCJ: Insertar la cantidad por concepto de alimentos.</t>
        </r>
        <r>
          <rPr>
            <sz val="9"/>
            <color indexed="81"/>
            <rFont val="Tahoma"/>
            <family val="2"/>
          </rPr>
          <t xml:space="preserve">
</t>
        </r>
      </text>
    </comment>
    <comment ref="H712"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H815" authorId="2" shapeId="0">
      <text>
        <r>
          <rPr>
            <b/>
            <sz val="9"/>
            <color indexed="81"/>
            <rFont val="Tahoma"/>
            <family val="2"/>
          </rPr>
          <t>CCJ-URUAPAN:</t>
        </r>
        <r>
          <rPr>
            <sz val="9"/>
            <color indexed="81"/>
            <rFont val="Tahoma"/>
            <family val="2"/>
          </rPr>
          <t xml:space="preserve">
AUTOBUS O CASETAS O GASOLINA</t>
        </r>
      </text>
    </comment>
    <comment ref="H818" authorId="2" shapeId="0">
      <text>
        <r>
          <rPr>
            <b/>
            <sz val="9"/>
            <color indexed="81"/>
            <rFont val="Tahoma"/>
            <family val="2"/>
          </rPr>
          <t>CCJ-URUAPAN:</t>
        </r>
        <r>
          <rPr>
            <sz val="9"/>
            <color indexed="81"/>
            <rFont val="Tahoma"/>
            <family val="2"/>
          </rPr>
          <t xml:space="preserve">
AUTOBUS O CASETAS O GASOLINA</t>
        </r>
      </text>
    </comment>
    <comment ref="H821" authorId="2" shapeId="0">
      <text>
        <r>
          <rPr>
            <b/>
            <sz val="9"/>
            <color indexed="81"/>
            <rFont val="Tahoma"/>
            <family val="2"/>
          </rPr>
          <t>CCJ-URUAPAN:</t>
        </r>
        <r>
          <rPr>
            <sz val="9"/>
            <color indexed="81"/>
            <rFont val="Tahoma"/>
            <family val="2"/>
          </rPr>
          <t xml:space="preserve">
AUTOBUS O CASETAS O GASOLINA</t>
        </r>
      </text>
    </comment>
    <comment ref="H824" authorId="2" shapeId="0">
      <text>
        <r>
          <rPr>
            <b/>
            <sz val="9"/>
            <color indexed="81"/>
            <rFont val="Tahoma"/>
            <family val="2"/>
          </rPr>
          <t>CCJ-URUAPAN:</t>
        </r>
        <r>
          <rPr>
            <sz val="9"/>
            <color indexed="81"/>
            <rFont val="Tahoma"/>
            <family val="2"/>
          </rPr>
          <t xml:space="preserve">
AUTOBUS O CASETAS O GASOLINA</t>
        </r>
      </text>
    </comment>
    <comment ref="H827" authorId="2" shapeId="0">
      <text>
        <r>
          <rPr>
            <b/>
            <sz val="9"/>
            <color indexed="81"/>
            <rFont val="Tahoma"/>
            <family val="2"/>
          </rPr>
          <t>CCJ-URUAPAN:</t>
        </r>
        <r>
          <rPr>
            <sz val="9"/>
            <color indexed="81"/>
            <rFont val="Tahoma"/>
            <family val="2"/>
          </rPr>
          <t xml:space="preserve">
AUTOBUS O CASETAS O GASOLINA</t>
        </r>
      </text>
    </comment>
    <comment ref="G829" authorId="1" shapeId="0">
      <text>
        <r>
          <rPr>
            <b/>
            <sz val="9"/>
            <color indexed="81"/>
            <rFont val="Tahoma"/>
            <family val="2"/>
          </rPr>
          <t>CCJ: Insertar la cantidad por concepto  de hospedaje.</t>
        </r>
        <r>
          <rPr>
            <sz val="9"/>
            <color indexed="81"/>
            <rFont val="Tahoma"/>
            <family val="2"/>
          </rPr>
          <t xml:space="preserve">
</t>
        </r>
      </text>
    </comment>
    <comment ref="G830" authorId="1" shapeId="0">
      <text>
        <r>
          <rPr>
            <b/>
            <sz val="9"/>
            <color indexed="81"/>
            <rFont val="Tahoma"/>
            <family val="2"/>
          </rPr>
          <t>CCJ: Insertar la cantidad por concepto de alimentos.</t>
        </r>
        <r>
          <rPr>
            <sz val="9"/>
            <color indexed="81"/>
            <rFont val="Tahoma"/>
            <family val="2"/>
          </rPr>
          <t xml:space="preserve">
</t>
        </r>
      </text>
    </comment>
    <comment ref="G832" authorId="1" shapeId="0">
      <text>
        <r>
          <rPr>
            <b/>
            <sz val="9"/>
            <color indexed="81"/>
            <rFont val="Tahoma"/>
            <family val="2"/>
          </rPr>
          <t>CCJ: Insertar la cantidad por concepto  de hospedaje.</t>
        </r>
        <r>
          <rPr>
            <sz val="9"/>
            <color indexed="81"/>
            <rFont val="Tahoma"/>
            <family val="2"/>
          </rPr>
          <t xml:space="preserve">
</t>
        </r>
      </text>
    </comment>
    <comment ref="G833" authorId="1" shapeId="0">
      <text>
        <r>
          <rPr>
            <b/>
            <sz val="9"/>
            <color indexed="81"/>
            <rFont val="Tahoma"/>
            <family val="2"/>
          </rPr>
          <t>CCJ: Insertar la cantidad por concepto de alimentos.</t>
        </r>
        <r>
          <rPr>
            <sz val="9"/>
            <color indexed="81"/>
            <rFont val="Tahoma"/>
            <family val="2"/>
          </rPr>
          <t xml:space="preserve">
</t>
        </r>
      </text>
    </comment>
  </commentList>
</comments>
</file>

<file path=xl/sharedStrings.xml><?xml version="1.0" encoding="utf-8"?>
<sst xmlns="http://schemas.openxmlformats.org/spreadsheetml/2006/main" count="2142" uniqueCount="1134">
  <si>
    <t>No. de Solicitud</t>
  </si>
  <si>
    <t>Nombre del disertante</t>
  </si>
  <si>
    <t>Nombre del evento</t>
  </si>
  <si>
    <t>Tema a tratar</t>
  </si>
  <si>
    <t>Casa de la Cultura Jurídica</t>
  </si>
  <si>
    <t>Días de Participación</t>
  </si>
  <si>
    <t>Costo de Hospedaje y Alimentos</t>
  </si>
  <si>
    <t>Costo de Transportación</t>
  </si>
  <si>
    <t>ACA-E-12</t>
  </si>
  <si>
    <t>JUEZ EDGARDO MENDOZA FALCON</t>
  </si>
  <si>
    <t>CONFERENCIA MAGISTRAL "ANALISIS DE LA NUEVA LEY DE JUSTICIA PARA ADOLESCENTES NO 478 DEL ESTADO DE GUERRERO"</t>
  </si>
  <si>
    <t>ACAPULCO, GRO.</t>
  </si>
  <si>
    <t>03 DE AGOSTO DE 2015</t>
  </si>
  <si>
    <t>ACA-E-13</t>
  </si>
  <si>
    <t>LIC. CÉSAR ISRAEL SANTES QUEVEDO</t>
  </si>
  <si>
    <t>CONFERENCIA MAGISTRAL "PROTOCOLO DE ACTUACIÓN PARA QUIENES IMPARTEN JUSTICIA EN CASOS QUE INVOLUCREN HECHOS CONSTITUTIVOS DE TORTURA Y MALOS TRATOS"</t>
  </si>
  <si>
    <t>20 DE AGOSTO DE 2015</t>
  </si>
  <si>
    <t>ACA-E-14</t>
  </si>
  <si>
    <t>DR. GIL ARTURO FERRER VICARIO</t>
  </si>
  <si>
    <t>CONFERENCIA MAGISTRAL "EL PLAN DE GUADALUPE"</t>
  </si>
  <si>
    <t>21 DE AGOSTO DE 2015</t>
  </si>
  <si>
    <t>AGS-LE-004</t>
  </si>
  <si>
    <t>LEANDRO ASTRAIN BAÑUELOS</t>
  </si>
  <si>
    <t>CONFERENCIA MAGISTRAL DERECHO PENAL DE EMERGENCIA EN MEXICO</t>
  </si>
  <si>
    <t>DERECHO PENAL DE EMERGENCIA EN MEXICO</t>
  </si>
  <si>
    <t>AGUASCALIENTES</t>
  </si>
  <si>
    <t>4 DE AGOSTO</t>
  </si>
  <si>
    <t>REBECA CASTILLO DELGADILLO</t>
  </si>
  <si>
    <t>CONFERENCIA MAGISTRAL DISTRIBUCION DE LAS COMPETENCIAS AMBIENTALES EN EL AMBITO MUNICIPAL</t>
  </si>
  <si>
    <t>DISTRIBUCION DE LAS COMPETENCIAS AMBIENTALES EN EL AMBITO MUNICIPAL</t>
  </si>
  <si>
    <t>6 DE AGOSTO</t>
  </si>
  <si>
    <t>ANETTE MEJIA CERDIO</t>
  </si>
  <si>
    <t>CONFERENCIA MAGISTRAL LA DOBLE NACIONALIDAD EN MEXICO</t>
  </si>
  <si>
    <t xml:space="preserve"> LA DOBLE NACIONALIDAD EN MEXICO</t>
  </si>
  <si>
    <t>10 DE AGOSTO</t>
  </si>
  <si>
    <t>CONFERENCIA MAGISTRAL EL ARRAIGO Y SU CONTROL DE CONVENCIONALIDAD</t>
  </si>
  <si>
    <t>EL ARRAIGO Y SU CONTROL DE CONVENCIONALIDAD</t>
  </si>
  <si>
    <t>11 DE AGOSTO</t>
  </si>
  <si>
    <t>CONFERENCIA MAGISTRAL DISTRIBUCION DE LAS COMPETENCIAS AMBIENTALES EN EL AMBITO ESTATAL</t>
  </si>
  <si>
    <t>DISTRIBUCION DE LAS COMPETENCIAS AMBIENTALES EN EL AMBITO ESTATAL</t>
  </si>
  <si>
    <t>13 DE AGOSTO</t>
  </si>
  <si>
    <t>CONFERENCIA MAGISTRAL LA SISTEMATICA DEL DELITO EN EL CODIGO NACIONAL DE PROCEDIMIENTOS PENALES</t>
  </si>
  <si>
    <t>LA SISTEMATICA DEL DELITO EN EL CODIGO NACIONAL DE PROCEDIMIENTOS PENALES</t>
  </si>
  <si>
    <t>18 DE AGOSTO</t>
  </si>
  <si>
    <t>CONFERENCIA MAGISTRAL DISTRIBUCION DE LAS COMPETENCIAS AMBIENTALES EN EL AMBITO FEDERAL</t>
  </si>
  <si>
    <t>DISTRIBUCION DE LAS COMPETENCIAS AMBIENTALES EN EL AMBITO FEDERAL</t>
  </si>
  <si>
    <t>20 DE AGOSTO</t>
  </si>
  <si>
    <t>LUZ  SERNA VENTURA</t>
  </si>
  <si>
    <t>CONFERENCIA MAGISTRAL ALTERNATIVAS PARA EL SANEAMIENTO FINANCIERO Y RESTRUCTURACION DE LA DEUDA PUBLICA</t>
  </si>
  <si>
    <t>ALTERNATIVAS PARA EL SANEAMIENTO FINANCIERO Y RESTRUCTURACION DE LA DEUDA PUBLICA</t>
  </si>
  <si>
    <t>24 DE AGOSTO</t>
  </si>
  <si>
    <t>CONFERENCIA MAGISTRAL EL DERECHO PENAL EN LA POSMODERNIDAD</t>
  </si>
  <si>
    <t>EL DERECHO PENAL EN LA POSMODERNIDAD</t>
  </si>
  <si>
    <t>25 DE AGOSTO</t>
  </si>
  <si>
    <t>CONFERENCIA MAGISTRAL DERECHO AMBIENTAL: LA RESPONSABILIDAD DE LAS AUTORIDADES</t>
  </si>
  <si>
    <t>DERECHO AMBIENTAL: LA RESPONSABILIDAD DE LAS AUTORIDADES</t>
  </si>
  <si>
    <t>27 DE AGOSTO</t>
  </si>
  <si>
    <t>JOSE MORALES BRAND</t>
  </si>
  <si>
    <t>PRESENTACION DE LIBRO CODIGO UNICO NACIONAL PENAL</t>
  </si>
  <si>
    <t>CODIGO UNICO NACIONAL PENAL</t>
  </si>
  <si>
    <t>31 DE AGOSTO</t>
  </si>
  <si>
    <t>ARI-LE-006</t>
  </si>
  <si>
    <t>SIMON BACA SUAREZ</t>
  </si>
  <si>
    <t>CICLO DE CINE MENSAJE DE JUSTICIA EN LAS PELICULAS DE CANTINFLAS</t>
  </si>
  <si>
    <t>DERECHO A UN JUICIO JUSTO</t>
  </si>
  <si>
    <t>ARIO DE ROSALES</t>
  </si>
  <si>
    <t>24 AL 27 DE AGOSTO</t>
  </si>
  <si>
    <t>CURSO TALLER MUSEOS, GENERO Y PATRIMONIO</t>
  </si>
  <si>
    <t>GENERO</t>
  </si>
  <si>
    <t>3 AL 14 DE AGOSTO</t>
  </si>
  <si>
    <t>RUTILIO LOPEZ ALTAMIRANO</t>
  </si>
  <si>
    <t>EXPOSICION TEMPORAL 200 AÑOS DEL PRIMER SUPREMO TRIBUNAL DE JUSTICIA ARIO</t>
  </si>
  <si>
    <t>GRAFICO DOCUMENTAL</t>
  </si>
  <si>
    <t>DGCCJ-3265</t>
  </si>
  <si>
    <t>LIC. ANGEL ESTEBAN BETANCOURT GUZMÁN</t>
  </si>
  <si>
    <t xml:space="preserve">CONFERENCIA MAGISTRAL </t>
  </si>
  <si>
    <t>LA ARGUMENTACIÓN JURÍDICA EN EL NUEVO ESQUEMA PENAL</t>
  </si>
  <si>
    <t>CAMPECHE</t>
  </si>
  <si>
    <t>11 DE AGOSTO 2015</t>
  </si>
  <si>
    <t>DGCCJ-3267</t>
  </si>
  <si>
    <t>DR. VICTOR MANUEL COLLI EK</t>
  </si>
  <si>
    <t xml:space="preserve">EL MATRIMONIO ENTRE PERSONAS DEL MISMO SEXO Y LA ADOPCIÓN DE MENORES </t>
  </si>
  <si>
    <t xml:space="preserve">20 DE AGOSTO </t>
  </si>
  <si>
    <t>DGCCJ-3290</t>
  </si>
  <si>
    <t xml:space="preserve">JUEZA MARGARITA NAHUATT JAVIER </t>
  </si>
  <si>
    <t xml:space="preserve">CONFERENCIA </t>
  </si>
  <si>
    <t xml:space="preserve">EL AMPARO PENAL EN EL SISTEMA ACUSATORIO Y LOS JUICIOS </t>
  </si>
  <si>
    <t xml:space="preserve">27 DE AGOSTO </t>
  </si>
  <si>
    <t>DGCCJ-3269</t>
  </si>
  <si>
    <t>JUEZ ADRIÁN FERNANDO NOVELO PÉREZ</t>
  </si>
  <si>
    <t>EL JUICIO DE AMPARO FRENTE A LA REFORMA</t>
  </si>
  <si>
    <t xml:space="preserve">31 DE AGOSTO </t>
  </si>
  <si>
    <t>CUN-LE-011</t>
  </si>
  <si>
    <t>MAGDO. JORGE MERCADO MEJIA</t>
  </si>
  <si>
    <t>CINE DEBATE</t>
  </si>
  <si>
    <t>EL VUELO</t>
  </si>
  <si>
    <t>$  0.00
$ 0.00</t>
  </si>
  <si>
    <t>$ 0.00
 $ 0.00
 $  0.00</t>
  </si>
  <si>
    <t>MTRO. MIGUEL ÁNGEL REYES VÁZQUEZ</t>
  </si>
  <si>
    <t>CONFERENCIA</t>
  </si>
  <si>
    <t>EL SISTEMA PENSIONARIO DE LOS TRABAJADORES AL SERVICIO DEL ESTADO</t>
  </si>
  <si>
    <t>$  0.00
$ 1,000.00</t>
  </si>
  <si>
    <t>MTRO. GUILLERMO HERNÁNDEZ ACOSTA</t>
  </si>
  <si>
    <t>LOS JUICIOS ORALES EN MATERIA PENAL Y SU INCONGRUENCIA CON LA LEY DE AMPARO</t>
  </si>
  <si>
    <t>MTRA. GUILLERMINA CORONA TRUJILLO</t>
  </si>
  <si>
    <t>LA SUBSTITUCION PATRONAL</t>
  </si>
  <si>
    <t>MTRO. ALFREDO CUELLAR LABARTHE</t>
  </si>
  <si>
    <t>LA ACCION POR OMISION LEGISLATICA</t>
  </si>
  <si>
    <t>CANCÚN</t>
  </si>
  <si>
    <t>ABOGADO JOSÉ CARLOS GUERRA AGUILERA</t>
  </si>
  <si>
    <t>"TRES PÁRRAFOS DEL INMENSO ARTÍCULO PRIMERO DE LA CONSTITUCIÓN"</t>
  </si>
  <si>
    <t>CELAYA</t>
  </si>
  <si>
    <t xml:space="preserve">4 DE AGOSTO DE 2015 </t>
  </si>
  <si>
    <t>CCJ-Celaya/RRC/E01/07/2015</t>
  </si>
  <si>
    <t>ING. SERGIO CAMACHO VILLANUEVA</t>
  </si>
  <si>
    <t>"PROCEDIMIENTOS ADMINISTRATIVOS PARA LA PROTECCIÓN DE LA PROPIEDAD INDUSTRIAL"</t>
  </si>
  <si>
    <t xml:space="preserve">6 DE AGOSTO DE 2015 </t>
  </si>
  <si>
    <t>MAGDO. CELESTINO MIRANDA VÁZQUEZ</t>
  </si>
  <si>
    <t>"SALARIO, FORMA DE APRECIACIÓN EN TRATÁNDOSE DE PREFERENCIA DE CRÉDITOS "</t>
  </si>
  <si>
    <t xml:space="preserve">13 DE AGOSTO DE 2015 </t>
  </si>
  <si>
    <t>JUEZ ROBERTO SUÁREZ MUÑOZ</t>
  </si>
  <si>
    <t>"DERECHOS DE LA VÍCTIMA EN EL SISTEMA PENAL TRADICIONAL, CASO GUANAJUATO "</t>
  </si>
  <si>
    <t>JUEZ ARTURO GONZÁLEZ PADRÓN</t>
  </si>
  <si>
    <t>"LA SUSPENSIÓN DEL ACTO RECLAMADO EN EL JUICIO PENAL ACUSATORIO, EN EL ESTADO DE GUANAJUATO "</t>
  </si>
  <si>
    <t>BIÓLOGOS DANIEL DE LA BARRERA ESCAMILLA Y CHRISTIAN RAMÓN HERNÁNDEZ SÁNCHEZ</t>
  </si>
  <si>
    <t>"CRIMINALÍSTICA DE CAMPO APLICADA AL ESTUDIO Y PRESERVACIÓN DE INDICIOS BIOLÓGICOS, CONSIDERANDO LA CADENA DE CUSTODIA"</t>
  </si>
  <si>
    <t xml:space="preserve">17 DE AGOSTO DE 2015 </t>
  </si>
  <si>
    <t>CHE-E-24</t>
  </si>
  <si>
    <t>MÓNICA DE LOS ÁNGELES VALENCIA DÍAZ</t>
  </si>
  <si>
    <t>CONFERENCIA "LAALINEACIÓN PARENTAL Y SU TRATAMIENTO EN LOS CONFLICTOS PARENTALES"</t>
  </si>
  <si>
    <t>CHETUMAL</t>
  </si>
  <si>
    <t>07 DE AGOSTO</t>
  </si>
  <si>
    <t>CHE-E-25</t>
  </si>
  <si>
    <t>LUIS DAVID COAÑA BE</t>
  </si>
  <si>
    <t>CONFERENCIA MAGISTRAL "LA RESPONSABILIDAD PENAL DE LAS PERSONAS JURÍDICAS EN MÉXICO"</t>
  </si>
  <si>
    <t>15 DE AGOSTO</t>
  </si>
  <si>
    <t>CHE-E-26</t>
  </si>
  <si>
    <t>ESPERANZA TRINIDAD DOMINGO ARGÜELLES</t>
  </si>
  <si>
    <t>CONFERENCIA "FORMAS ALTERNATIVAS DE JUSTICIA PARA ADOLESCENTES"</t>
  </si>
  <si>
    <t>12 DE AGOSTO</t>
  </si>
  <si>
    <t>CHE-E-27</t>
  </si>
  <si>
    <t>JOSÉ ANDRÉS WELMERSHEIMER SANDOVAL</t>
  </si>
  <si>
    <t>CONFERENCIA "EL DERECHO INFORMÁTICO Y SU REGULACIÓN INTERNACIONAL PARA LOS DELITOS EN MATERIA DE DERECHOS DE AUTOR"</t>
  </si>
  <si>
    <t>CHE-E-28</t>
  </si>
  <si>
    <t>CONFERENCIA "REGULACIÓN NACIONAL EN MATERIA DE MARCAS Y PATENTES"</t>
  </si>
  <si>
    <t>14 DE AGOSTO</t>
  </si>
  <si>
    <t>CHE-E-29</t>
  </si>
  <si>
    <t>CARLOS JAVIER CAAMAL POLANCO</t>
  </si>
  <si>
    <t>CONFERENCIA "LA DEFENSA FISCAL Y LOS DERECHOS DE LOS CONTRIBUYENTES"</t>
  </si>
  <si>
    <t>CHE-E-30</t>
  </si>
  <si>
    <t>HÉCTOR MUSALEM OLIVER</t>
  </si>
  <si>
    <t>VIDEOCONFERENCIA "PRESENTACIÓN DE CRÓNICAS: ¿ES CONSTITUCIONAL EL ARRAIGO?"</t>
  </si>
  <si>
    <t>19 DE AGOSTO</t>
  </si>
  <si>
    <t>CHE-E-31</t>
  </si>
  <si>
    <t>DAVID GUIDO AGUILAR</t>
  </si>
  <si>
    <t>CONFERENCIA MAGISTRAL "PRINCIPIOS GENERALES DEL SISTEMA ACUSATORIO ADVERSARIAL"</t>
  </si>
  <si>
    <t>29 DE AGOSTO</t>
  </si>
  <si>
    <t>CHE-LE-32</t>
  </si>
  <si>
    <t>DANIEL CAAMAL CHAN</t>
  </si>
  <si>
    <t>CONFERENCIA "LOS IMPUESTOS EN LOS PEQUEÑOS NEGOCIOS"</t>
  </si>
  <si>
    <t>CHE-LE-06</t>
  </si>
  <si>
    <t>CONSEJO DE LA JUDICATURA FEDERAL</t>
  </si>
  <si>
    <t>DIPLOMADO "EL NUEVO SISTEMA DE JUSTICIA PENAL ACUSATORIO FRENTE A LA SOCIEDAD"</t>
  </si>
  <si>
    <t>5, 6, 12, 14, 19, 21, 26 Y 28 DE AGOSTO</t>
  </si>
  <si>
    <t>JUA-LE-004  JUA-E-014</t>
  </si>
  <si>
    <t>LEONOR EVANGELINA NERI GONZÁLEZ</t>
  </si>
  <si>
    <t>CONFERENCIA: "PROTOCOLO DE ACTUACIÓN PARA QUIENES IMPARTEN JUSTICIA  EN ASUNTOS QUE INVOLUCREN HECHOS CONSTITUTIVOS DE TORTURA Y MALOS TRATOS".</t>
  </si>
  <si>
    <t>"PROTOCOLO DE ACTUACIÓN PARA QUIENES IMPARTEN JUSTICIA  EN ASUNTOS QUE INVOLUCREN HECHOS CONSTITUTIVOS DE TORTURA Y MALOS TRATOS"</t>
  </si>
  <si>
    <t>10 DE AGOSTO.</t>
  </si>
  <si>
    <t xml:space="preserve">JUA-LE-004 </t>
  </si>
  <si>
    <t>EDUARDO ROMERO RAMOS</t>
  </si>
  <si>
    <t>CONFERENCIA: "TRANSPARENCIA Y ACCESO A LA INFORMACIÓN, UN ENFOQUE ACTUAL".</t>
  </si>
  <si>
    <t>"TRANSPARENCIA Y ACCESO A LA INFORMACIÓN, UN ENFOQUE ACTUAL".</t>
  </si>
  <si>
    <t>13 DE AGOSTO.</t>
  </si>
  <si>
    <t>JOSÉ UNIVERSO BAUTISTA FUERTE</t>
  </si>
  <si>
    <t>PRESENTACIÓN DE LIBRO "EL ARRAIGO PENAL EN MÉXICO".</t>
  </si>
  <si>
    <t>"EL ARRAIGO PENAL EN MÉXICO".</t>
  </si>
  <si>
    <t>15 DE AGOSTO.</t>
  </si>
  <si>
    <t xml:space="preserve">JUA-LE-004  JUA-E-015 </t>
  </si>
  <si>
    <t xml:space="preserve"> ENRIQUE CARPIZO AGUILAR</t>
  </si>
  <si>
    <t>CONFERENCIA: "LA INAPLICACIÓN DE LA JURISPRUDENCIA EN MÉXICO".</t>
  </si>
  <si>
    <t>"LA INAPLICACIÓN DE LA JURISPRUDENCIA EN MÉXICO".</t>
  </si>
  <si>
    <t>20 DE AGOSTO.</t>
  </si>
  <si>
    <t xml:space="preserve">JUA-LE-004  JUA-E-016 </t>
  </si>
  <si>
    <t xml:space="preserve"> ROSA MARIA ROJAS VERTIZ CONTRERAS</t>
  </si>
  <si>
    <t>CONFERENCIA: "ARTÍCULO 4O CONSTITUCIONAL. DERECHO FUNDAMENTAL A LA VIVIENDA".</t>
  </si>
  <si>
    <t>"ARTÍCULO 4O CONSTITUCIONAL. DERECHO FUNDAMENTAL A LA VIVIENDA".</t>
  </si>
  <si>
    <t>14 DE AGOSTO.</t>
  </si>
  <si>
    <t xml:space="preserve">JUA-LE-004   </t>
  </si>
  <si>
    <t xml:space="preserve"> VICENTE HERNÁNDEZ SÁNCHEZ</t>
  </si>
  <si>
    <t>CONFERENCIA: "LA JUSTICIA MILITAR EN MÉXICO".</t>
  </si>
  <si>
    <t>"LA JUSTICIA MILITAR EN MÉXICO".</t>
  </si>
  <si>
    <t>24 DE AGOSTO.</t>
  </si>
  <si>
    <t>CIUDAD JUÁREZ.</t>
  </si>
  <si>
    <t>CDO-LE-003</t>
  </si>
  <si>
    <t xml:space="preserve">ISRAEL HERNANDEZ GONZALEZ </t>
  </si>
  <si>
    <t>(VIDEOCONFERENCIA) DIPLOMADO “EL NUEVO SISTEMA DE JUSTICIA PENAL ACUSATORIO DE FRENTE A LA SOCIEDAD”</t>
  </si>
  <si>
    <t>“EL NUEVO SISTEMA DE JUSTICIA PENAL ACUSATORIO DE FRENTE A LA SOCIEDAD”</t>
  </si>
  <si>
    <t>05, 07, 12, 14, 19, 21, 26 Y 28 DE AGOSTO</t>
  </si>
  <si>
    <t>MARTIN MARTINEZ Y MOISES HERNANDEZ</t>
  </si>
  <si>
    <t>ANA DIAZ JIMENEZ, NATHALY VILLARREAL PEREZ Y DIANA MORENO GARCIA</t>
  </si>
  <si>
    <t>CONFERENCIA MAGISTRAL: MEDIOS ALTERNOS DE SOLUCION DE CONFLICTOS EN MATERIA FAMILIAR.</t>
  </si>
  <si>
    <t>MEDIOS ALTERNOS DE SOLUCION DE CONFLICTOS EN MATERIA FAMILIAR.</t>
  </si>
  <si>
    <t xml:space="preserve">HECTOR MUSALEM OLIVER </t>
  </si>
  <si>
    <t>VIDEOCONFERENCIA: ¿ES CONSTITUCIONAL EL ARRAIGO? PRESENTACION DE CRONICAS DE LA SUPREMA CORTE DE JUSTICIA DE LA NACION.</t>
  </si>
  <si>
    <t>¿ES CONSTITUCIONAL EL ARRAIGO?</t>
  </si>
  <si>
    <t>CHRISTIAN MENDEZ MONTOYA Y LUZ VELAZAQUEZ CAZARES</t>
  </si>
  <si>
    <t>CONFERENCIA MAGISTRAL: MEDIOS ALTERNOS DE SOLUCION DE CONFLICTOS EN MATERIA PENAL.</t>
  </si>
  <si>
    <t>MEDIOS ALTERNOS DE SOLUCION DE CONFLICTOS EN MATERIA PENAL.</t>
  </si>
  <si>
    <t>MARCO AHUMADA ARZATE Y ELIANA MAYTORENA SALAZAR</t>
  </si>
  <si>
    <t>CONFERENCIA MAGISTRAL: MEDIOS ALTERNOS DE SOLUCION DE CONFLICTOS EN MATERIA CIVIL.</t>
  </si>
  <si>
    <t>MEDIOS ALTERNOS DE SOLUCION DE CONFLICTOS EN MATERIA CIVIL.</t>
  </si>
  <si>
    <t>CDO-E-002</t>
  </si>
  <si>
    <t>JOSE RODRIGUEZ RODRIGUEZ</t>
  </si>
  <si>
    <t>CONFERENCIA MAGISTRAL: LA REFORMA LABORAL DESDE LA PERSPECTIVA LEGAL, ECONOMICA Y ADMINISTRATIVA.</t>
  </si>
  <si>
    <t>LA REFORMA LABORAL DESDE LA PERSPECTIVA LEGAL, ECONOMICA Y ADMINISTRATIVA.</t>
  </si>
  <si>
    <t>21 DE AGOSTO</t>
  </si>
  <si>
    <t>$3,565.64             $1,000.00</t>
  </si>
  <si>
    <t>CONFERENCIA: PROPIEDAD INTELECTUAL Y DESARROLLO ARTISTICO EN MEXICO</t>
  </si>
  <si>
    <t>PROPIEDAD INTELECTUAL Y DESARROLLO ARTISTICO EN MEXICO</t>
  </si>
  <si>
    <t>CDO-E-003</t>
  </si>
  <si>
    <t>GLORIA SANTOS MENDOZA</t>
  </si>
  <si>
    <t>SEMINARIO TEORICO PRACTICO DEL JUICIO ORAL EN MATERIA FAMILIAR: COMPARACION ENTRE EL DISTRITO FEDERAL Y EL ESTADO DE SONORA.</t>
  </si>
  <si>
    <t>JUICIO ORAL EN MATERIA FAMILIAR: COMPARACION ENTRE EL DISTRITO FEDERAL Y EL ESTADO DE SONORA.</t>
  </si>
  <si>
    <t>26 AL 29 DE AGOSTO</t>
  </si>
  <si>
    <t>$6,472.88             $4,381.99</t>
  </si>
  <si>
    <t>CDO-E-004</t>
  </si>
  <si>
    <t>SARA LOPEZ PANTOJA</t>
  </si>
  <si>
    <t>$8,204.53             $4,965.04</t>
  </si>
  <si>
    <t>CDO-E-005</t>
  </si>
  <si>
    <t xml:space="preserve">REYNA GARCIA SANCHEZ </t>
  </si>
  <si>
    <t>$7,832.18             $3,830.19</t>
  </si>
  <si>
    <t>JOAQUIN CRESPO ZUÑIGA</t>
  </si>
  <si>
    <t xml:space="preserve">PRESTAMO DE INSTALACIONES AL CONSEJO DE LA JUDICATURA FEDERAL: CURSO DE CAPACITACION SISE-2015 </t>
  </si>
  <si>
    <t xml:space="preserve">CURSO DE CAPACITACION SISE-2015 </t>
  </si>
  <si>
    <t>24 Y 25 DE AGOSTO</t>
  </si>
  <si>
    <t>CIUDAD OBREGÓN</t>
  </si>
  <si>
    <t>VIC-LE-006</t>
  </si>
  <si>
    <t>MAGDO. GONZALO HIGINIO CARRILLO DE LEON</t>
  </si>
  <si>
    <t>CONFERENCIA "EVOLUCIÓN JURISPRUDENCIAL DEL DEBIDO PROCESO Y EL ACCESO EFECTIVO A LA JUSTICIA" EN TAMPICO, TAMAULIPAS</t>
  </si>
  <si>
    <t>DR. PEDRO ALONSO PEREZ</t>
  </si>
  <si>
    <t>CONFERENCIA Y EXPOSICIÓN "VIDA, OBRA Y LEGADO DE VENUSTIANO CARRANZA"</t>
  </si>
  <si>
    <t>DR. JORGE ZOROLA VILLARREAL</t>
  </si>
  <si>
    <t>TALLER "LA DEMANDA DE AMPARO INDIRECTO EN LA NUEVA LEY DE AMPARO"</t>
  </si>
  <si>
    <t>DR. CARLOS MANUEL ROSALES GARCÍA</t>
  </si>
  <si>
    <t>CONFERENCIA "PROYECTO LEY GENERAL DE ABOGACIA EN MEXICO" EN TAMPICO, TAMAULIPAS</t>
  </si>
  <si>
    <t>MAGDA. MARIA LUCILA MEJIA ACEVEDO</t>
  </si>
  <si>
    <t>CONFERENCIA "DERECHOS DE LAS MUJERES EN LA REFORMA LABORAL"</t>
  </si>
  <si>
    <t>CIUDAD VICTORIA</t>
  </si>
  <si>
    <t>COL-E-007-2015</t>
  </si>
  <si>
    <t>LIC. ALEJANDRO CRUZ RAMÍREZ</t>
  </si>
  <si>
    <t>CICLO DE CONFERENCIAS: TEMAS DESTACADOS SOBRE DERECHOS HUMANOS</t>
  </si>
  <si>
    <t>"IMPLICACIONES DEL AMPARO AL MATRIMONIO IGUALITARIO"</t>
  </si>
  <si>
    <t>COLIMA</t>
  </si>
  <si>
    <t>7 DE AGOSTO DE 2015</t>
  </si>
  <si>
    <t xml:space="preserve">1,642.00                                                      618.00                           </t>
  </si>
  <si>
    <t>7,573.00                                                       0.00                                            0.00</t>
  </si>
  <si>
    <t>COL-E-008-2015</t>
  </si>
  <si>
    <t>LIC. JORGE ROBERTO ORDÓÑEZ ESCOBAR</t>
  </si>
  <si>
    <t>"PRINCIPIO DE REINSERCIÓN SOCIAL EN LA CONSTITUCIÓN"</t>
  </si>
  <si>
    <t>14 DE AGOSTO DE 2015</t>
  </si>
  <si>
    <t xml:space="preserve">1,986.01                                                       546.08                           </t>
  </si>
  <si>
    <t>5,918.00                                                       0.00                                            20.00</t>
  </si>
  <si>
    <t>COL-LE-004</t>
  </si>
  <si>
    <t>MAGDO. JOSÉ DAVID CISNEROS ALCARAZ</t>
  </si>
  <si>
    <t>"CONTROL DE CONVENCIONALIDAD. UN DIÁLOGO IMPRESCINDIBLE EN LA LABOR JURISDICCIONAL"</t>
  </si>
  <si>
    <t xml:space="preserve">0.00                                                       1,000.00                             </t>
  </si>
  <si>
    <t>0.00                                                    0.00                                             0.00</t>
  </si>
  <si>
    <t>CCJ-CUE-450-15</t>
  </si>
  <si>
    <t xml:space="preserve">DANTE AGUILAR DOMINGUEZ
</t>
  </si>
  <si>
    <t>"EL PLAN DE AYALA VS. EL PLAN DE GUADALUPE. DOS REVOLUCIONES ENFRENTADAS"</t>
  </si>
  <si>
    <t>CUERNAVACA</t>
  </si>
  <si>
    <t>4 DE AGOSTO DE 2015</t>
  </si>
  <si>
    <t>RICARDO YANUEL CASTILLO FLORES</t>
  </si>
  <si>
    <t>"EL PLAN DE AYALA VS EL PLAN DE GUADALUPE. DOS REVOLUCIONES ENFRENTADAS"</t>
  </si>
  <si>
    <t>CUE-LE-06</t>
  </si>
  <si>
    <t>ADRIANA GUADALUPE ZAMUDIO MUÑIZ</t>
  </si>
  <si>
    <t>DOCUMENTAL "LOS INVISIBLES"</t>
  </si>
  <si>
    <t>5 DE AGOSTO DE 2015</t>
  </si>
  <si>
    <t xml:space="preserve">CARLOS SANTIAGO VILLAFUERTE ROSAS
</t>
  </si>
  <si>
    <t>JOSÉ CANDELARIO SESEÑA MARTINEZ</t>
  </si>
  <si>
    <t>"EL DERECHO A UNA DEFENSA ADECUADA"</t>
  </si>
  <si>
    <t>6 DE AGOSTO DE 2015</t>
  </si>
  <si>
    <t>DGCCJ-1016</t>
  </si>
  <si>
    <t>ADRIANA ORTIZ ORTEGA</t>
  </si>
  <si>
    <t>"PARIDAD DE GÉNERO ELECTORAL"</t>
  </si>
  <si>
    <t>JORGE ROBERTO ORDOÑEZ ESCOBAR</t>
  </si>
  <si>
    <t>TALLER</t>
  </si>
  <si>
    <t>"LA REINSERCIÓN SOCIAL EN LA CONSTITUCIÓN"</t>
  </si>
  <si>
    <t>7 Y 8 DE AGOSTO DE 2015</t>
  </si>
  <si>
    <t>CUE-UE-08</t>
  </si>
  <si>
    <t>CUE-E-12</t>
  </si>
  <si>
    <t>ANAHIBY BECERRIL GIL</t>
  </si>
  <si>
    <t>CURSO</t>
  </si>
  <si>
    <t>"LOS ACTOS JURÍDICOS FRENTE A LAS HERRAMIENTAS TECNOLÓGICAS. IMPLICACIONES EN EL CÓDIGO CIVIL Y EN LA LEY DE AMPARO"</t>
  </si>
  <si>
    <t>11 Y 12 DE AGOSTO DE 2015</t>
  </si>
  <si>
    <t>LUIS JORGE GAMBOA OLEA</t>
  </si>
  <si>
    <t>MESA DE ANÁLISIS</t>
  </si>
  <si>
    <t>"REFLEXIONES EN TORNO A LA IMPLEMENTACIÓN DEL CÓDIGO NACIONAL DE PROCEDIMIENTOS PENALES EN MORELOS"</t>
  </si>
  <si>
    <t>12 DE AGOSTO DE 2015</t>
  </si>
  <si>
    <t>JOSÉ LUIS JAIMES OLMOS</t>
  </si>
  <si>
    <t>CIPRIANO SOTELO SALGADO</t>
  </si>
  <si>
    <t>"REFLEXIONES EN TORNO A LA IMPLEMENTACIÓN DEL CÓDIGO NACIONAL DE PROCEDIMEINTOS PENALES EN MORELOS"</t>
  </si>
  <si>
    <t>MARCO MIGUEL LARA KLAHR</t>
  </si>
  <si>
    <t>"APORTACIONES DE LOS MEDIOS DE COMUNICACIÓN EN LA IMPLEMENTACION DEL CODIGO NACIONAL DE PROCEDIMIENTOS PENALES. EL PAPEL DE LOS MEDIOS DE COMUNICACIÓN EN EL SISTEMA PENAL ACUSATORIO. MARCO NORMATIVO INTEGRAL"</t>
  </si>
  <si>
    <t>13 DE AGOSTO DE 2015</t>
  </si>
  <si>
    <t>CUE-E-013</t>
  </si>
  <si>
    <t>KARLA IRASEMA QUINTANA OSUNA</t>
  </si>
  <si>
    <t xml:space="preserve">"ANÁLISIS DEL AMPARO EN REVISIÓN 554/2013 "OBLIGACIONES QUE CORRESPONDEN A LAS DISTINTAS AUTORIDADES PARA INVESTIGAR Y PREVENIR LOS HECHOS DE VIOLENCIA COMETIDOS EN AGRAVIO DE LAS MUJERES PRINCIPALMENTE EN EL CASO DE LOS FEMINICIDIOS. CASO MARIANA LIMA BUENDÍA". </t>
  </si>
  <si>
    <t>CUE-E-014</t>
  </si>
  <si>
    <t>JOSÉ ALBERTO MOSQUEDA VELÁZQUEZ</t>
  </si>
  <si>
    <t xml:space="preserve">TALLER </t>
  </si>
  <si>
    <t>"NUEVOS LINEAMIENTOS CONSTITUCIONALES DE LA SUPREMA CORTE DE JUSTICIA DE LA NACIÓN PARA LA TORTURA"</t>
  </si>
  <si>
    <t>14 Y 15 DE AGOSTO DE 2015</t>
  </si>
  <si>
    <t>CUE-E-015</t>
  </si>
  <si>
    <t>DGCCJ-890</t>
  </si>
  <si>
    <t>ARACELI BRITO OCAMPO</t>
  </si>
  <si>
    <t>"ANÁLISIS DEL AMPARO EN REVISIÓN 515/2014 IMPUESTO A BEBIDAS AZUCARADAS"</t>
  </si>
  <si>
    <t>18 DE AGOSTO DE 2015</t>
  </si>
  <si>
    <t>EDNA GABRIELA HERNANDEZ DIAZ</t>
  </si>
  <si>
    <t xml:space="preserve">"ANÁLISIS DEL AMPARO EN REVISIÓN 449/2014  GARANTÍA DE AUDIENCIA (PRODUCTOS MILAGRO)" </t>
  </si>
  <si>
    <t>19 DE AGOSTO DE 2015</t>
  </si>
  <si>
    <t>DGCCJ-892</t>
  </si>
  <si>
    <t>RODOLFO RAFAEL REYES</t>
  </si>
  <si>
    <t>"ANÁLISIS DEL AMPARO DIRECTO  EN REVISIÓN 2244/2014 ACCIÓN DE GRUPOS DE CONSUMIDORES CONTRA EMPRESAS POR PUBLICIDAD ENGAÑOSA"</t>
  </si>
  <si>
    <t>MIGUEL ENRIQUE SÁNCHEZ FRÍAS</t>
  </si>
  <si>
    <t>"PERSPECTIVAS DEL CÓDIGO NACIONAL DE PROCEDIMIENTOS PENALES"</t>
  </si>
  <si>
    <t>CUE-E-017</t>
  </si>
  <si>
    <t>DGCCJ-1014</t>
  </si>
  <si>
    <t>AURA HERNANDEZ HERNANDEZ</t>
  </si>
  <si>
    <t>"ARCHIVOS JUDICIALES: NUEVAS FUENTES PARA LA INVESTIGACION"</t>
  </si>
  <si>
    <t>25 DE AGOSTO DE 2015</t>
  </si>
  <si>
    <t>CONCEPCIÓN DE LA ROSA BERNAL</t>
  </si>
  <si>
    <t>CICLO DE CONFERENCIAS Y PRESENTACION DE CARTILLA</t>
  </si>
  <si>
    <t>"LA CARTILLA DE LAS VÍCTIMAS DE DISCRIMINACIÓN POR ORIENTACIÓN SEXUAL, IDENTIDAD O EXPRESIÓN DE GÉNERO"</t>
  </si>
  <si>
    <t>27 DE AGOSTO DE 2015</t>
  </si>
  <si>
    <t>PABLO EL´ HORE KLEIN</t>
  </si>
  <si>
    <t>EDGAR MÁRQUEZ ORTEGA</t>
  </si>
  <si>
    <t xml:space="preserve">CICLO DE CONFERENCIAS "GRUPOS EN SITUACIÓN DE VULNERABILIDAD Y DERECHOS HUMANOS. DERECHOS HUMANOS DE LAS PERSONAS CON DISCAPACIDAD" </t>
  </si>
  <si>
    <t>PRESENTACION DE CARTILLA"LA CARTILLA DE LAS VÍCTIMAS DE DISCRIMINACIÓN POR ORIENTACIÓN SEXUAL, IDENTIDAD O EXPRESIÓN DE GÉNERO"</t>
  </si>
  <si>
    <t>LUIS MIGUEL CANO LOPEZ</t>
  </si>
  <si>
    <t>"GRUPOS EN SITUACIÓN DE VULNERABILIDAD Y DERECHOS HUMANOS. DERECHOS HUMANOS DE LAS PERSONAS CON DISCAPACIDAD"</t>
  </si>
  <si>
    <t>CUE-E-016</t>
  </si>
  <si>
    <t>CUL-E-008</t>
  </si>
  <si>
    <t>CUL-LE-003</t>
  </si>
  <si>
    <t>CUL-E-009</t>
  </si>
  <si>
    <t>CUL-E-011</t>
  </si>
  <si>
    <t xml:space="preserve">28 y 29 de agosto de 2015 </t>
  </si>
  <si>
    <t>CUL-E-010</t>
  </si>
  <si>
    <t>CUL-E-012</t>
  </si>
  <si>
    <t>DUR-E-004</t>
  </si>
  <si>
    <t>MANUEL VALADEZ DÍAZ</t>
  </si>
  <si>
    <t>"EL SISTEMA PENAL ACUSATORIO ADVERSARIAL Y ORAL"</t>
  </si>
  <si>
    <t>DURANGO</t>
  </si>
  <si>
    <t>26 DE AGOSTO</t>
  </si>
  <si>
    <t>DUR-E-005</t>
  </si>
  <si>
    <t>"ES CONSTITUCIONAL EL ARRAIGO"</t>
  </si>
  <si>
    <t>DUR-E-006</t>
  </si>
  <si>
    <t>RAQUEL ARREOLA FALLAD</t>
  </si>
  <si>
    <t>CONFERENCIA MAGISTRAL</t>
  </si>
  <si>
    <t>"BIOÉTICA Y DERECHO"</t>
  </si>
  <si>
    <t>DUR-E-007</t>
  </si>
  <si>
    <t>RAMÓN CARREÓN GALLEGOS</t>
  </si>
  <si>
    <t>"LOS DERECHOS FUNDAMENTALES EN EL SISTEMA JURÍDICO MEXICANO"</t>
  </si>
  <si>
    <t>17 DE AGOSTO</t>
  </si>
  <si>
    <t>DUR-E-008</t>
  </si>
  <si>
    <t>MIGUEL BERMUDEZ QUIÑONES</t>
  </si>
  <si>
    <t>"ASPECTOS JURÍDICOS DE TRABAJO SOCIAL EN DESARROLLO COMUNITARIO"</t>
  </si>
  <si>
    <t>DUR-E-009</t>
  </si>
  <si>
    <t>FRANCISCO GUEVARA MORALES</t>
  </si>
  <si>
    <t>"LA COORDINACIÓN FISCAL Y SU IMPACTO SOCIAL"</t>
  </si>
  <si>
    <t>DUR-E-010</t>
  </si>
  <si>
    <t>ERNESTO GALINDO SIFUENTES</t>
  </si>
  <si>
    <t>"JUICIOS ORALES EN MATERIA MERCANTIL"</t>
  </si>
  <si>
    <t>DUR-E-011</t>
  </si>
  <si>
    <t>JULIETA HERNÁNDEZ CAMARGO</t>
  </si>
  <si>
    <t>"RESPONSABILIDAD DEL ESTADO ANTE VIOLACIONES A TRANSMIGRANTES"</t>
  </si>
  <si>
    <t>28 DE AGOSTO</t>
  </si>
  <si>
    <t>ENS-E-008</t>
  </si>
  <si>
    <t xml:space="preserve">CHRISTIAN HERNÁNDEZ SÁNCHEZ </t>
  </si>
  <si>
    <t>CURSO TALLER: INTERPRETACIÓN DE LA PRUEBA PERICIAL EN GENÉTICA FORENSE EN EL ÁMBITO PENAL Y CIVIL</t>
  </si>
  <si>
    <t>ENSENADA</t>
  </si>
  <si>
    <t>13 Y 14</t>
  </si>
  <si>
    <t>4,397.58                             1,181.00</t>
  </si>
  <si>
    <t>7,260.00                 1,650.00                              0.00</t>
  </si>
  <si>
    <t>ENS-E-009</t>
  </si>
  <si>
    <t>DANIEL DE LA BARRERA ESCAMILLA</t>
  </si>
  <si>
    <t>4,078.55                             1,181.00</t>
  </si>
  <si>
    <t>CHRISTIAN HERNÁNDEZ SÁNCHEZ</t>
  </si>
  <si>
    <t>CONFERENCIA: CONSTRUCCIÓN DE INTERROGATORIOS Y CONTRAINTERROGATORIOS PARA JUICIOS ORALES.</t>
  </si>
  <si>
    <t>0.00                             0.00</t>
  </si>
  <si>
    <t xml:space="preserve">DANIEL DE LA BARRERA ESCAMILLA  </t>
  </si>
  <si>
    <t>ENS-E-010</t>
  </si>
  <si>
    <t xml:space="preserve">ÁNGEL DÁVILA ESCAREÑO </t>
  </si>
  <si>
    <t>CURSO: REDACCIÓN Y ARGUMENTACIÓN JURÍDICA.</t>
  </si>
  <si>
    <t>17 Y 18</t>
  </si>
  <si>
    <t>3,600.00                             1,979.00</t>
  </si>
  <si>
    <t>7,819.00                 3,496.00                              0.00</t>
  </si>
  <si>
    <t>CONFERENCIA: TEMAS DE ACTUALIDAD EN EL PROCESO PENAL ACUSATORIO, CONFORME AL CÓDIGO NACIONAL DE PROCEDIMIENTOS PENALES.</t>
  </si>
  <si>
    <t>18</t>
  </si>
  <si>
    <t>ENS-E-011</t>
  </si>
  <si>
    <t>ANTONIO IRÁN MUÑOS LARA</t>
  </si>
  <si>
    <t>CANCELADO</t>
  </si>
  <si>
    <t>ENS-E-012</t>
  </si>
  <si>
    <t>EDUARDO BERTOLINI LIZÁRRAGA</t>
  </si>
  <si>
    <t>TALLER BÁSICO DE LOS DERECHOS HUMANOS EN EL NUEVO SISTEMA DE JUSTICIA PENAL Y EL CÓDIGO NACIONAL DE PROCEDIMIENTOS PENALES.</t>
  </si>
  <si>
    <t>25 Y 26</t>
  </si>
  <si>
    <t>3,287.18                             2,000.00</t>
  </si>
  <si>
    <t>0.00                 600.00                              0.00</t>
  </si>
  <si>
    <t>ENS-E-013</t>
  </si>
  <si>
    <t>JOSÉ ANTONIO LIRIA</t>
  </si>
  <si>
    <t>26</t>
  </si>
  <si>
    <t>1,339.60                             1,000.00</t>
  </si>
  <si>
    <t>ENS-E-014</t>
  </si>
  <si>
    <t>CONFERENCIA: LOS DERECHOS HUMANOS EN MATERIA INDÍGENA Y EL CASO DE LA INDÍGENA KUMIAI AURORA MEZA, DETENIDA Y LIBERADA.</t>
  </si>
  <si>
    <t>27</t>
  </si>
  <si>
    <t>0.00                             1,000.00</t>
  </si>
  <si>
    <t>MARISOL PRADO</t>
  </si>
  <si>
    <t>GDL-E-016</t>
  </si>
  <si>
    <t>GONZALO URIBARRI CARPINTERO</t>
  </si>
  <si>
    <t>CONFERENCIA MAGISTRAL  Y PRESENTACIÓN DE LIBRO</t>
  </si>
  <si>
    <t>JUSTICIA ALTERNATIVA, ESTUDIOS DE ARBITRAJE Y MEDIACIÓN</t>
  </si>
  <si>
    <t>GUADALAJARA</t>
  </si>
  <si>
    <t>GDL-E-015</t>
  </si>
  <si>
    <t>GABRIEL ORTIZ GÓMEZ</t>
  </si>
  <si>
    <t>LA REFORMA AL JUICIO CONTENCIOSO ADMINISTRATIVO FEDERAL</t>
  </si>
  <si>
    <t>GDL-E-017</t>
  </si>
  <si>
    <t>ARTURO VILLARREAL DE LOS PALOS</t>
  </si>
  <si>
    <t>TEORÍA DEL DELITO EN EL JUICIO ORAL</t>
  </si>
  <si>
    <t>GDL-E-018</t>
  </si>
  <si>
    <t>JESUS IBARRA CARDENAS</t>
  </si>
  <si>
    <t>DERECHOS HUMANOS Y SU JUSTICIABILIDAD</t>
  </si>
  <si>
    <t>GDL-E-019</t>
  </si>
  <si>
    <t>FABIENNE VENET REBIFFÉ</t>
  </si>
  <si>
    <t>EL PODER JUDICIAL Y LOS DERECHOS HUMANOS DE LAS PERSONAS MIGRANTES Y SUJETAS A PROTECCIÓN INTERNACIONAL EN MÉXICO</t>
  </si>
  <si>
    <t>GDL-E-020</t>
  </si>
  <si>
    <t>DIANA MARTÍNEZ MEDRANO</t>
  </si>
  <si>
    <t>GTO-007-CR</t>
  </si>
  <si>
    <t>S/N</t>
  </si>
  <si>
    <t>VIDEOCONFERENCIA</t>
  </si>
  <si>
    <t>DIPLOMADO EN MATERIA PENAL</t>
  </si>
  <si>
    <t>GUANAJUATO</t>
  </si>
  <si>
    <t>5,7,12,14,19,21,26 Y 28 DE AGOSTO DE 2015</t>
  </si>
  <si>
    <t>GTO-008-CR</t>
  </si>
  <si>
    <t>HECTOR MUSALEM OLIVER</t>
  </si>
  <si>
    <t>GTO-009-CR</t>
  </si>
  <si>
    <t>SEMANA CONMEMORATIVA</t>
  </si>
  <si>
    <t>30 AÑOS DE LA INSTALACION DEL XVI CIRCUTO. VOCES DE LA JUSTICIA FEDERAL EN GUANAJUATO</t>
  </si>
  <si>
    <t>10 Y 12 DE AGOSTO DE 2015</t>
  </si>
  <si>
    <t>GTO-010-CR</t>
  </si>
  <si>
    <t>HUGO RUIZ VALADEZ</t>
  </si>
  <si>
    <t>IMPLEMENTACION DE LA ORALIDAD EN MATERIA CIVIL</t>
  </si>
  <si>
    <t>17 DE AGOSTO DE 2015</t>
  </si>
  <si>
    <t>GTO-012-CR</t>
  </si>
  <si>
    <t>ALMA CAMACHO PATLAN</t>
  </si>
  <si>
    <t>IMPLEMENTACIÓN DE LA ORALIDAD EN MATERIA MERCANTIL</t>
  </si>
  <si>
    <t>24 DE AGOSTO DE 2015</t>
  </si>
  <si>
    <t>GTO-013-CR</t>
  </si>
  <si>
    <t>TECNICAS DE LITIGACION ORAL MERCANTIL</t>
  </si>
  <si>
    <t>26 DE AGOSTO DE 2015</t>
  </si>
  <si>
    <t>GTO-015-CR</t>
  </si>
  <si>
    <t>GILBERTO MARTIÑON CANO</t>
  </si>
  <si>
    <t>SISTEMA ACUSATORIO ORAL PENAL</t>
  </si>
  <si>
    <t>31 DE AGOSTO DE 2015</t>
  </si>
  <si>
    <t>GTO-016-CR</t>
  </si>
  <si>
    <t>10 Y 13 DE AGOSTO DE 2015</t>
  </si>
  <si>
    <t>GTO-017-CR</t>
  </si>
  <si>
    <t>JOSE LANZ CARDENAS</t>
  </si>
  <si>
    <t>EL DERECHO Y LA JUSTICIA DE LOS AZTECAS, EPOCA PRECORTESIANA</t>
  </si>
  <si>
    <t>NA</t>
  </si>
  <si>
    <t>IMAZUL RIVERA CANO</t>
  </si>
  <si>
    <t>VISITA GUIADA</t>
  </si>
  <si>
    <t>DIFUSION DE LOS PROGRAMAS Y SERVICIOS</t>
  </si>
  <si>
    <t>DIPLOMADO "EL NUEVO SISTEMA DE JUSTICIA PENAL ACUSATORIO DE FRENTE A LA SOCIEDAD"</t>
  </si>
  <si>
    <t>EL NUEVO SISTEMA DE JUSTICIA PENAL ACUSATORIO DE FRENTE A LA SOCIEDAD</t>
  </si>
  <si>
    <t>HERMOSILLO</t>
  </si>
  <si>
    <t>5, 7, 12, 14, 19, 21, 26 y 28 DE AGTOSTO</t>
  </si>
  <si>
    <t>CRÓNICAS "¿ES CONTITUCIONAL EL ARRAIGO?"</t>
  </si>
  <si>
    <t>¿ES CONTITUCIONAL EL ARRAIGO?</t>
  </si>
  <si>
    <t xml:space="preserve">13 DE AGOSTO </t>
  </si>
  <si>
    <t>HER-497</t>
  </si>
  <si>
    <t>JOSÉ GERARDO GASTÉLUM  BOJÓRQUEZ</t>
  </si>
  <si>
    <t>CONFERENCIA "LA REPARACIÓN INTEGRAL POR VIOLACIONES EN DERECHOS HUMANOS"</t>
  </si>
  <si>
    <t>LA REPARACIÓN INTEGRAL POR VIOLACIONES EN DERECHOS HUMANOS</t>
  </si>
  <si>
    <t>ÓSCAR JAVIER SÁNCHEZ MARTÍNEZ</t>
  </si>
  <si>
    <t>CURSO "LAS NUEVAS CARGAS PROCESALES PARA EL LITIGANTE EN EL JUICIO DE AMPARO"</t>
  </si>
  <si>
    <t>LAS NUEVAS CARGAS PROCESALES PARA EL LITIGANTE EN EL JUICIO DE AMPARO</t>
  </si>
  <si>
    <t>JAVIER ALFONSO PÉREZ  CHÁVEZ</t>
  </si>
  <si>
    <t>CURSO "EL ROL DE LA DEFENSA EN EL PROCESO PENAL ACUSATORIO"</t>
  </si>
  <si>
    <t>EL ROL DE LA DEFENSA EN EL PROCESO PENAL ACUSATORIO</t>
  </si>
  <si>
    <t>JESÚS SALVADOR GUIRADO LÓPEZ</t>
  </si>
  <si>
    <t>CURSO "LOS MECANISMOS ALTERNATIVOS DE SOLUCIÓN DE CONFLICTOS EN EL NUEVO SISTEMA PENAL ACUSATORIO"</t>
  </si>
  <si>
    <t>LOS MECANISMOS ALTERNATIVOS DE SOLUCIÓN DE CONFLICTOS EN EL NUEVO SISTEMA PENAL ACUSATORIO</t>
  </si>
  <si>
    <t>PAZ-E-009</t>
  </si>
  <si>
    <t xml:space="preserve">ALFREDO CALDERON MARTINEZ </t>
  </si>
  <si>
    <t>NUEVO SISTEMA DE JUSTICIA PENAL ORAL</t>
  </si>
  <si>
    <t>LA PAZ</t>
  </si>
  <si>
    <t>7 Y 8 DE AGOSTO</t>
  </si>
  <si>
    <t>PAZ-E-010</t>
  </si>
  <si>
    <t>JOSE LINO SANCHEZ SANDOVAL</t>
  </si>
  <si>
    <t>SECUESTRO Y TRATA DE PERSONAS</t>
  </si>
  <si>
    <t>19 Y 20 DE AGOSTO</t>
  </si>
  <si>
    <t>PAZ-E-011</t>
  </si>
  <si>
    <t>GUILLERMO ESTRADA ADAN</t>
  </si>
  <si>
    <t>DERECHOS HUMANOS Y CONVENCIONALIDAD</t>
  </si>
  <si>
    <t>28 Y 29 DE AGOSTO</t>
  </si>
  <si>
    <t>ALFONSO GUILLEN VICENTE</t>
  </si>
  <si>
    <t xml:space="preserve">FESTEJOS DEL CENTENARIO DE LA CONSTITUCION </t>
  </si>
  <si>
    <t>ANTONIO MARTINEZ BAUTISTA</t>
  </si>
  <si>
    <t>SISTEMA DE CONSULTA DE TESIS Y EJECUTORIAS</t>
  </si>
  <si>
    <t>21 Y 22 DE AGOSTO</t>
  </si>
  <si>
    <t>EL IMPACTO DE LA APLICACIÓN DE LA LEY GENERAL PARA PREVENIR Y SANCIONAR LOS DELITOS EN MATERIA DE SECUESTRO, EN EL ÁMBITO ESTATAL. LA COORDINACIÓN ENTRE LA FEDERACIÓN Y LOS ESTADOS EN LA APLICACIÓN DE LA LEY GENERAL PARA PREVENIR, SANCIONAR Y ERREADICAR LOS DELITOS EN MATERIA DE TRATA DE PERSONAS Y PARA LA PROTECCIÓN Y ASISTENCIA A LAS VICTIMAS DE ESTOS DELITOS</t>
  </si>
  <si>
    <t>LEO-E-003</t>
  </si>
  <si>
    <t>JOSE MOSQUEDA VELAZQUEZ</t>
  </si>
  <si>
    <t>LINEAMIENTOS CONSTITUCIONALES EN MATERIA PENAL</t>
  </si>
  <si>
    <t>LEO-E-004</t>
  </si>
  <si>
    <t>AURELIO CORONADO MARES</t>
  </si>
  <si>
    <t>EL PERITO EN PSICOLOGIA, LINEAMIENTOS EN EL NUEVO SISTEMA DE JUSTICIA</t>
  </si>
  <si>
    <t>LEO-LE-007</t>
  </si>
  <si>
    <t>MARIO CESAR FLORES MUÑOZ</t>
  </si>
  <si>
    <t>CICLO DE CONFERENCIAS</t>
  </si>
  <si>
    <t>TRIGESIMO ANIVERSARIO DEL DECIMO SEXTO CIRCUITO</t>
  </si>
  <si>
    <t>LEONARDO GONZALEZ MARTINEZ</t>
  </si>
  <si>
    <t>GILBERTO DIAZ ORTIZ</t>
  </si>
  <si>
    <t>LEO-E-005</t>
  </si>
  <si>
    <t>CONSTRUCCION DE INTERROGATORIOS Y CONTRA INTERROGATORIOS</t>
  </si>
  <si>
    <t>LEO-E-006</t>
  </si>
  <si>
    <t>CHRISTIAN HERNANDEZ SANCHEZ</t>
  </si>
  <si>
    <t>LEÓN</t>
  </si>
  <si>
    <t>MAT-LE-003</t>
  </si>
  <si>
    <t>NANCY ROMERO PEDRAZA</t>
  </si>
  <si>
    <t xml:space="preserve">PROGRAMA DE DIFUSION DE LA CULTURA JURIDICA Y JURISDICCIONAL PARA NIÑOS,ADOLESCENTES Y ADULTOS NO ESPECIALIZADOS EN DERECHO </t>
  </si>
  <si>
    <t xml:space="preserve">DIFUSION DE LA CULTURA JURIDICA Y JURISDICCIONAL PARA NIÑOS,ADOLESCENTES Y ADULTOS NO ESPECIALIZADOS EN DERECHO </t>
  </si>
  <si>
    <t>MATAMOROS</t>
  </si>
  <si>
    <t xml:space="preserve">CLEMENTE RENDÓN DE LA GARZA  </t>
  </si>
  <si>
    <t xml:space="preserve">CONFERENCIA VIDA,OBRA Y LEGADO DE VENUSTIANO CARRANZA   </t>
  </si>
  <si>
    <t xml:space="preserve">VIDA,OBRA Y LEGADO DE VENUSTIANO CARRANZA   </t>
  </si>
  <si>
    <t>06 DE AGOSTO</t>
  </si>
  <si>
    <t xml:space="preserve">HÉCTOR MUSALEM OLIVER  </t>
  </si>
  <si>
    <t xml:space="preserve">VIDEOCONFERENCIA  CRÓNICAS SCJN  </t>
  </si>
  <si>
    <t xml:space="preserve">CRÓNICAS SCJN  </t>
  </si>
  <si>
    <t xml:space="preserve">MARIA GUADALUPE QUINTANILLA  DE LA GARZA   </t>
  </si>
  <si>
    <t xml:space="preserve">CONFERENCIA  PSICOLOGÍA CRIMINAL EN EL DERECHO   </t>
  </si>
  <si>
    <t xml:space="preserve">PSICOLOGÍA CRIMINAL EN EL DERECHO   </t>
  </si>
  <si>
    <t xml:space="preserve">ADRIANA GARZA REYNA </t>
  </si>
  <si>
    <t xml:space="preserve">CONFERENCIA LOS MEDIOS DE PRUEBA EN EL JUICIO ORDINARIO Y SUS REFORMAS EN LA LEY FEDERAL DEL TRABAJO </t>
  </si>
  <si>
    <t xml:space="preserve">LOS MEDIOS DE PRUEBA EN EL JUICIO ORDINARIO Y SUS REFORMAS EN LA LEY FEDERAL DEL TRABAJO </t>
  </si>
  <si>
    <t xml:space="preserve"> 20 DE AGOSTO</t>
  </si>
  <si>
    <t xml:space="preserve"> FRANCISCO JAVIER CAVAZOS ARGÜELLES</t>
  </si>
  <si>
    <t xml:space="preserve">CONFERENCIA  CAUSALES DE IMPROCEDENCIA Y SOBRESEIMIENTO EN EL JUICIO DE AMPARO  </t>
  </si>
  <si>
    <t xml:space="preserve"> CAUSALES DE IMPROCEDENCIA Y SOBRESEIMIENTO EN EL JUICIO DE AMPARO  </t>
  </si>
  <si>
    <t xml:space="preserve"> 27 DE AGOSTO</t>
  </si>
  <si>
    <t xml:space="preserve">DISERTANTES DESIGNADOS POR EL IJF   </t>
  </si>
  <si>
    <t xml:space="preserve">VIDEOCONFERENCIA  DIPLOMADO EL NUEVO SISTEMA DE JUSTICIA PENAL ACUSATORIO DE FRENTE A LA SOCIEDAD   </t>
  </si>
  <si>
    <t xml:space="preserve"> EL NUEVO SISTEMA DE JUSTICIA PENAL ACUSATORIO DE FRENTE A LA SOCIEDAD   </t>
  </si>
  <si>
    <t xml:space="preserve">5, 7, 12, 14, 19, 21, 26 Y 28 DE AGOSTO </t>
  </si>
  <si>
    <t>MAZ-E-016</t>
  </si>
  <si>
    <t>OMAR JESÚS ABITIA SALAZAR</t>
  </si>
  <si>
    <t>CONFERENCIA MAGISTRAL "SENSIBILIZACIÓN DEL NUEVO SISTEMA DE JUSTICIA PENAL"</t>
  </si>
  <si>
    <t>SENSIBILIZACIÓN DEL NUEVO SISTEMA DE JUSTICIA PENAL</t>
  </si>
  <si>
    <t>MAZATLÁN</t>
  </si>
  <si>
    <t>3,289.70                               1,000.00</t>
  </si>
  <si>
    <t>0                                 1,342.00                                 0</t>
  </si>
  <si>
    <t>MAZ-E-017</t>
  </si>
  <si>
    <t>CONFERENCIA MAGISTRAL "LAS AUDIENCIAS EN EL PROCESO PENAL ACUSATORIO"</t>
  </si>
  <si>
    <t>LAS AUDIENCIAS EN EL PROCESO PENAL ACUSATORIO</t>
  </si>
  <si>
    <t>2,694.70                               820.00</t>
  </si>
  <si>
    <t>MAZ-E-018</t>
  </si>
  <si>
    <t>JOSÉ LUIS OROZCO OLIVAS</t>
  </si>
  <si>
    <t>CONFERENCIA MAGISTRAL "PRINCIPIOS RECTORES DEL SISTEMA DE JUSTICIA PENAL"</t>
  </si>
  <si>
    <t>PRINCIPIOS RECTORES DEL SISTEMA DE JUSTICIA PENAL</t>
  </si>
  <si>
    <t>2,694.70                               0</t>
  </si>
  <si>
    <t>0                                 2,080.16                                 0</t>
  </si>
  <si>
    <t>ROGELIO GERARDO GARCÍA ROJAS</t>
  </si>
  <si>
    <t>HOSPEDAJE:  0.00</t>
  </si>
  <si>
    <t>VUELO :0.00</t>
  </si>
  <si>
    <t>MER-E-18-2015</t>
  </si>
  <si>
    <t>ALIMENTOS:  0.00</t>
  </si>
  <si>
    <t>TRANSPORTE: 0.00</t>
  </si>
  <si>
    <t>ESTAC.: 0.00</t>
  </si>
  <si>
    <t>FABIANNE VENETREBIFFÉ</t>
  </si>
  <si>
    <t>HOSPEDAJE: 2,225.00</t>
  </si>
  <si>
    <t>VUELO : 5,445.9</t>
  </si>
  <si>
    <t>MER-E-19-2015</t>
  </si>
  <si>
    <t>ALIMENTOS: 347.58</t>
  </si>
  <si>
    <t>TRANSPORTE: 620</t>
  </si>
  <si>
    <t>ESTAC.:33</t>
  </si>
  <si>
    <t>HOSPEDAJE:  2,428.00</t>
  </si>
  <si>
    <t>VUELO :4,918.91</t>
  </si>
  <si>
    <t>MER-E-20-2015</t>
  </si>
  <si>
    <t>TRANSPORTE: 860</t>
  </si>
  <si>
    <t xml:space="preserve">JESÚS MANUEL SIERRA ARROYO </t>
  </si>
  <si>
    <t>MER-E-21-2015</t>
  </si>
  <si>
    <t>LORENA CANO PADILLA</t>
  </si>
  <si>
    <t>MER-E-22-2015</t>
  </si>
  <si>
    <t>IVÁN  AARÓN ZEFERÍN HERNÁNDEZ</t>
  </si>
  <si>
    <t>MER-E-23-2015</t>
  </si>
  <si>
    <t>JORGE CARLOS TOLEDO SAURI</t>
  </si>
  <si>
    <t>MER-E-24-2015</t>
  </si>
  <si>
    <t>ESTAC.: 20.00</t>
  </si>
  <si>
    <t>MER-E-25-2015</t>
  </si>
  <si>
    <t>CHRISTIAN OMAR GONZÁLEZ SEGOVIA</t>
  </si>
  <si>
    <t>MER-E-26-2015</t>
  </si>
  <si>
    <t>GLORIA MARGARITA ROMERO VELÁZQUEZ</t>
  </si>
  <si>
    <t>MER-E-30-2015</t>
  </si>
  <si>
    <t>ESTAC.:24.00</t>
  </si>
  <si>
    <t>IVAN AARON ZEFERÍN HERNÁNDEZ</t>
  </si>
  <si>
    <t>MER-E-31-2015</t>
  </si>
  <si>
    <t>ESTAC.: 16.00</t>
  </si>
  <si>
    <t>BERENICE VALDEZ RIVERA</t>
  </si>
  <si>
    <t>MER-E-32-2015</t>
  </si>
  <si>
    <t>MÉRIDA</t>
  </si>
  <si>
    <t>MEXICALI</t>
  </si>
  <si>
    <t>5, 7, 12, 14, 19, 21, 26 Y 28 DE AGOSTO</t>
  </si>
  <si>
    <t>MXL-LE-002</t>
  </si>
  <si>
    <t>ARMANDO SANABRIA ENZASTIGA</t>
  </si>
  <si>
    <t>CONFERENCIA "RELEVANCIA DEL DERECHO DE ACCESO A LA INFORMACION EN MEXICO"</t>
  </si>
  <si>
    <t>RELEVANCIA DEL DERECHO DE ACCESO A LA INFORMACION EN MEXICO</t>
  </si>
  <si>
    <t>MXL-E-001</t>
  </si>
  <si>
    <t>GERALD GARCIA BAEZ</t>
  </si>
  <si>
    <t>CONFERENCIA MAGISTRAL "RETOS Y RETROCESOS DEL CONTROL CONVENCIONAL EN MEXICO"</t>
  </si>
  <si>
    <t>RETOS Y RETROCESOS DEL CONTROL CONVENCIONAL EN MEXICO</t>
  </si>
  <si>
    <t>MXL-E-003</t>
  </si>
  <si>
    <t>CONFERENCIA MAGISTRAL "LAS REPARACIONES INTEGRALES EN DERECHOS HUMANOS"</t>
  </si>
  <si>
    <t>LAS REPARACIONES INTEGRALES EN DERECHOS HUMANOS</t>
  </si>
  <si>
    <t>PRESENTACON DE CRONICAS "¿ES CONSTITUCIONAL EL ARRAIGO?"</t>
  </si>
  <si>
    <t>MXL-E-002</t>
  </si>
  <si>
    <t>IGNACIO FRANCISCO HERRERIAS CUEVAS</t>
  </si>
  <si>
    <t>CONFERENCIA MAGISTRAL "AVANCES Y RETROCESOS DE LA REFORMA CONSTITUCIONAL EN DERECHOS HUMANOS"</t>
  </si>
  <si>
    <t>AVANCES Y RETROCESOS DE LA REFORMA CONSTITUCIONAL EN DERECHOS HUMANOS</t>
  </si>
  <si>
    <t>CONFERENCIA MAGISTRAL "APLICACIÓN DEL CONTROL DE CONVENCIONALIDAD EN MEXICO. CASOS PRACTICOS"</t>
  </si>
  <si>
    <t>APLICACIÓN DEL CONTROL DE CONVENCIONALIDAD EN MEXICO. CASOS PRACTICOS</t>
  </si>
  <si>
    <t>MXL-E-004</t>
  </si>
  <si>
    <t>ROGELIO GERARDO GARCIA ROJAS</t>
  </si>
  <si>
    <t>CONFERENCIA MAGISTRAL "FORMAS ANTICIPADAS DE CONCLUSION DEL PROCESO EN EL CODIGO NACIONAL DE PROCEDIMIENTOS PENALES"</t>
  </si>
  <si>
    <t>FORMAS ANTICIPADAS DE CONCLUSION DEL PROCESO EN EL CODIGO NACIONAL DE PROCEDIMIENTOS PENALES</t>
  </si>
  <si>
    <t>RUBEN VASCONCELOS MENDEZ</t>
  </si>
  <si>
    <t>CONFERENCIA MAGISTRAL "JUSTICIA CONSTITUCIONAL Y DEMOCRACIA"</t>
  </si>
  <si>
    <t>JUSTICIA CONSTITUCIONAL Y DEMOCRACIA</t>
  </si>
  <si>
    <t>MTY-LE-005</t>
  </si>
  <si>
    <t>PERSONAL DEL CONSEJO DE LA JUDICATURA FEDERAL</t>
  </si>
  <si>
    <t>DIPLOMADO: EL NUEVO SISTEMA DE JUSTICIA PENAL ACUSATORIO DE FRENTE A LA SOCIEDAD</t>
  </si>
  <si>
    <t>MONTERREY</t>
  </si>
  <si>
    <t>05,07,12,14,19,21,26,Y 28 DE AGOSTO</t>
  </si>
  <si>
    <t>HUGO ALEJANDRO BERMÚDEZ MANRIQUE</t>
  </si>
  <si>
    <t>MESA DE ANÁLISIS: INTERPRETACIÓN DEL ARTÍCULO 9°, ÚLTIMO PÁRRAFO DE LA LEY DE INGRESOS DE LA FEDERACIÓN PARA EL EJERCICIO FISCAL 2013. AMPARO "YO CONTRIBUYENTE"</t>
  </si>
  <si>
    <t>INTERPRETACIÓN DEL ARTÍCULO 9°, ÚLTIMO PÁRRAFO DE LA LEY DE INGRESOS DE LA FEDERACIÓN PARA EL EJERCICIO FISCAL 2013. AMPARO "YO CONTRIBUYENTE"</t>
  </si>
  <si>
    <t>MAURICIO YANOME YESAKI</t>
  </si>
  <si>
    <t>RAMON ORENDAIN URRATÍA</t>
  </si>
  <si>
    <t>JOSE ANTONIO BERMÚDEZ MANRIQUEZ</t>
  </si>
  <si>
    <t>RAÚL MÉJIA GARZA</t>
  </si>
  <si>
    <t>JAIL JAHAWRA GARCÍA RUAN</t>
  </si>
  <si>
    <t>CONFERENCIA: LA ETOLOGÍA EN LA MEDIACIÓN. UN ESTUDIO DE LAS COSTUMBRES JURÍDICAS DE LA ACTUALIDAD</t>
  </si>
  <si>
    <t>LA ETOLOGÍA EN LA MEDIACIÓN. UN ESTUDIO DE LAS COSTUMBRES JURÍDICAS DE LA ACTUALIDAD</t>
  </si>
  <si>
    <t>CURSO TALLER: INTERPRETACIÓN CONSTITUCIONAL</t>
  </si>
  <si>
    <t>INTERPRETACIÓN CONSTITUCIONAL</t>
  </si>
  <si>
    <t>17, 19, 24 Y 26 DE AGOSTO</t>
  </si>
  <si>
    <t>BEATRÍZ JOAQUINA JAIMES RAMOS</t>
  </si>
  <si>
    <t>FORO: LOS JUZGADORES DEL SIGLO XXI ANTE EL NUEVO PARADÍGMA CONSTITUCIONAL</t>
  </si>
  <si>
    <t>LOS JUZGADORES DEL SIGLO XXI ANTE EL NUEVO PARADÍGMA CONSTITUCIONAL</t>
  </si>
  <si>
    <t xml:space="preserve">GABRIEL CAVAZOS VILLANUEVA </t>
  </si>
  <si>
    <t>JUAN MARCOS DÁVILA RANGEL</t>
  </si>
  <si>
    <t>ARTURO AZUARA FLORES</t>
  </si>
  <si>
    <t>JOSÉ ROBLES FLORES FERNÁNDEZ</t>
  </si>
  <si>
    <t>OSCAR PAULINO LUGO CERRADO</t>
  </si>
  <si>
    <t>MTY-E-02</t>
  </si>
  <si>
    <t>JOSÉ DÍAZ DE LEÓN</t>
  </si>
  <si>
    <t>MTY-E-03</t>
  </si>
  <si>
    <t>JOSÉ ALFONSO MONTALVO MARTÍNEZ</t>
  </si>
  <si>
    <t>MTY-E-04</t>
  </si>
  <si>
    <t>GABRIEL REGIS LÓPEZ</t>
  </si>
  <si>
    <t>MTY-E-05</t>
  </si>
  <si>
    <t>JUAN PABLO GÓMEZ FIERRO</t>
  </si>
  <si>
    <t>MTY-E-06</t>
  </si>
  <si>
    <t>RODRIGO TORRES PADILLA</t>
  </si>
  <si>
    <t>MTY-E-07</t>
  </si>
  <si>
    <t>HORACIO NICOLÁS RUÍZ PALMA</t>
  </si>
  <si>
    <t>MTY-E-08</t>
  </si>
  <si>
    <t>MARCO ANTONIO CEPEDA ANAYA</t>
  </si>
  <si>
    <t>JOSÉ ALVARADO VARGAS ORNELAS</t>
  </si>
  <si>
    <t>MTY-E-09</t>
  </si>
  <si>
    <t>EDUARDO HERNÁNDEZ SANCHEZ</t>
  </si>
  <si>
    <t>FRANCISCO GORKA MIGONI GOSLINGA</t>
  </si>
  <si>
    <t>MTY-E-10</t>
  </si>
  <si>
    <t>JORGE MEZA PÉREZ</t>
  </si>
  <si>
    <t>MTY-E-011</t>
  </si>
  <si>
    <t>RAFAEL COELLO CETINA</t>
  </si>
  <si>
    <t>MOR-LE-006</t>
  </si>
  <si>
    <t>HECTOR FEDERICO GUTIERREZ DE VELASCO ROMO</t>
  </si>
  <si>
    <t>CONFERENCIA ETICA JUDICIAL</t>
  </si>
  <si>
    <t>JUECES EN LA BALANZA</t>
  </si>
  <si>
    <t>MORELIA</t>
  </si>
  <si>
    <t>MOR-E-006</t>
  </si>
  <si>
    <t>ARTURO GUERRERO ZAZUETA</t>
  </si>
  <si>
    <t>CONFERENCIA LA ARGUMENTACION EN LOS DERECHOS HUMANOS</t>
  </si>
  <si>
    <t>LA ARGUMENTACION JURIDICA EN LOS DERECHOS HUMANOS</t>
  </si>
  <si>
    <t>MAGDALENA MONSERRAT PEREZ MARIN</t>
  </si>
  <si>
    <t>CONFERENCIA EL NUEVO JUICIO MERCANTIL</t>
  </si>
  <si>
    <t>EL NUEVO JUICIO MERCANTIL</t>
  </si>
  <si>
    <t>ERNESTO RAMIREZ OCHOA</t>
  </si>
  <si>
    <t>CONFERENCIA LA ARGUMENTACION JURIDICA EN LOS EN LOS JUICIOS ORALES EN MEXICO</t>
  </si>
  <si>
    <t>LA ARGUMENTACION JURIDICA EN LOS EN LOS JUICIOS ORALES EN MEXICO</t>
  </si>
  <si>
    <t>CONFERENCIA LA ORALIDAD EN EL  JUICIO MERCANTIL</t>
  </si>
  <si>
    <t>LA ORALIDAD EN EL  JUICIO MERCANTIL</t>
  </si>
  <si>
    <t>VICTORINO ROJAS RIVERA</t>
  </si>
  <si>
    <t>CONFERENCIA LA ARGUMENTACION JURIDICA Y CONTROL DE CONVENCIONALIDAD</t>
  </si>
  <si>
    <t>LA ARGUMENTACION JURIDICA Y CONTROL DE CONVENCIONALIDAD</t>
  </si>
  <si>
    <t>JAIME NOE ESPARZA DUARTE</t>
  </si>
  <si>
    <t>CONFERENCIA DERECHO MERCANTIL</t>
  </si>
  <si>
    <t>NUEVO PROCESO MERCANTIL</t>
  </si>
  <si>
    <t>LIC. PABLO ARELLANO CALIXTO</t>
  </si>
  <si>
    <t>NUEVO LAREDO</t>
  </si>
  <si>
    <t>EL DIVORCIO POR SIMPLE VOLUNTAD DE LAS PARTES</t>
  </si>
  <si>
    <t>DR. FRANCISCO J. BURGOA RAMÍREZ</t>
  </si>
  <si>
    <t>LA CLASIFICACIÓN ARANCELARIA EN LAS OPERACIONES DE COMERCIO EXTERIOR</t>
  </si>
  <si>
    <t>CLASIFICACIÓN ARANCELARIA</t>
  </si>
  <si>
    <t>MTRO. JESÚS DANIEL ULLOA GONZÁLEZ</t>
  </si>
  <si>
    <t>ORIGEN Y JUSTIFICACIÓN DEL AMPARO</t>
  </si>
  <si>
    <t>LIC. LUIS LEOPOLDO GONZÁLEZ LÓPEZ</t>
  </si>
  <si>
    <t>CONFERENCIA "GENERALIDADES DEL JUICIO DE AMPARO INDIRECTO"</t>
  </si>
  <si>
    <t>GENERALIDADES DEL JUICIO DE AMPARO INDIRECTO</t>
  </si>
  <si>
    <t>CONFERENCIA "EL DIVORCIO POR SIMPLE VOLUNTAD DE LAS PARTES"</t>
  </si>
  <si>
    <t>CONFERENCIA "LA CLASIFICACIÓN ARANCELARIA EN LAS OPERACIONES DE COMERCIO EXTERIOR"</t>
  </si>
  <si>
    <t>TALLER "CLASIFICACIÓN ARANCELARIA"</t>
  </si>
  <si>
    <t>CONFERENCIA "ORIGEN Y JUSTIFICACIÓN DEL AMPARO</t>
  </si>
  <si>
    <t>OAX-E-014</t>
  </si>
  <si>
    <t>ANDRES VAZQUEZ MURILLO</t>
  </si>
  <si>
    <t>CONFERENCIA CIUDADANIA RESPONSABLE Y NULIDAD DE LAS ELECCIONES.</t>
  </si>
  <si>
    <t>CIUDADANIA RESPONSABLE Y NULIDAD DE ELECCIONES</t>
  </si>
  <si>
    <t>OAXACA</t>
  </si>
  <si>
    <t>7 DE AGOSTO</t>
  </si>
  <si>
    <t>$1,349.99
$756.00</t>
  </si>
  <si>
    <t>$3,628.16
$0.00
$318.00</t>
  </si>
  <si>
    <t>OAX-E-015</t>
  </si>
  <si>
    <t>ENRIQUE CARPIZO AGUILAR</t>
  </si>
  <si>
    <t>CONFERENCIA LA PROTECCION JUDICIAL DE LOS DERECHOS HUMANOS.</t>
  </si>
  <si>
    <t>DERECHOS HUMANOS</t>
  </si>
  <si>
    <t>$1,349.99
$748.00</t>
  </si>
  <si>
    <t>$3,243.51
$0.00
$33.00</t>
  </si>
  <si>
    <t>OAX-E-016</t>
  </si>
  <si>
    <t>CARLOS NATAREN NANDAYAPA</t>
  </si>
  <si>
    <t>CONFERENCIA LA TEORIA DE LA PRUEBA EN EL NUEVO SISTEMA ACUSATORIO.</t>
  </si>
  <si>
    <t>TEORIA DE LA PRUEBA</t>
  </si>
  <si>
    <t>$1,349.99
$735.00</t>
  </si>
  <si>
    <t>$3,158.52
$0.00
$318.00</t>
  </si>
  <si>
    <t>OAX-E-017</t>
  </si>
  <si>
    <t>CARLOS DE LOS COBOS SEPULVEDA</t>
  </si>
  <si>
    <t>CONVERSATORIO TRANSPARENCIA Y ACCESO A LA INFORMACIÓN EN EL PODER JUDICIAL FEDERAL.</t>
  </si>
  <si>
    <t xml:space="preserve"> TRANSPARENCIA Y ACCESO A LA INFORMACIÓN</t>
  </si>
  <si>
    <t>$1,349.99
$1,100.00</t>
  </si>
  <si>
    <t>$3,373.17
$0.00
$318.00</t>
  </si>
  <si>
    <t>OAX-E-020</t>
  </si>
  <si>
    <t>GABRIEL HAQUETH TORRES</t>
  </si>
  <si>
    <t>$1,349.99
$721.00</t>
  </si>
  <si>
    <t>$5,150.00
$0.00
$883.00</t>
  </si>
  <si>
    <t>FRANCISCO ALVAREZ FIGUEROA ESTEBAN LOPEZ JOSE</t>
  </si>
  <si>
    <t>$0.00
$0.00</t>
  </si>
  <si>
    <t>$0.00
$0.00
$0.00</t>
  </si>
  <si>
    <t>OAX/DGPC03/007/2015</t>
  </si>
  <si>
    <t>DEIDAMIA VELASQUEZ OSORIO
XOCHITL CRUZ MATIAS
JORGE DE LA VEGA NICASIO</t>
  </si>
  <si>
    <t>MESA REDONDA ALIENACION PARENTAL. LAS CONSECUENCIAS INHERENTES QUE SUFREN LOS MENORES EN EL PROCESO DE DIVORCIO.</t>
  </si>
  <si>
    <t>LOS MENORES EN EL PROCESO DE DIVORCIO</t>
  </si>
  <si>
    <t>OAX-E-019</t>
  </si>
  <si>
    <t>JESUS SUAREZ ZENDEJAS</t>
  </si>
  <si>
    <t>CONFERENCIA LA JUSTICIA ELECTRONICA EN MEXICO.</t>
  </si>
  <si>
    <t>JUSTICIA ELECTRONICA</t>
  </si>
  <si>
    <t>$1,468.00
$1,000.00</t>
  </si>
  <si>
    <t>$3,458.17
$0.00
$33.00</t>
  </si>
  <si>
    <t>MARIANA BENITEZ TIBURCIO</t>
  </si>
  <si>
    <t>CONFERENCIA GENERALIDADES DEL NUEVO SISTEMA DE JUSTICIA ADVERSARIAL.</t>
  </si>
  <si>
    <t xml:space="preserve"> NUEVO SISTEMA DE JUSTICIA ADVERSARIAL</t>
  </si>
  <si>
    <t>OAX/DGPC03/010/2015</t>
  </si>
  <si>
    <t>JAIME ALLIER CAMPUZANO</t>
  </si>
  <si>
    <t>CONFERENCIA LA REFORMA LABORAL Y EL OUTSOURCING.</t>
  </si>
  <si>
    <t xml:space="preserve"> REFORMA LABORAL Y EL OUTSOURCING.</t>
  </si>
  <si>
    <t>LUIS PONCE DE LEON ARMENTA</t>
  </si>
  <si>
    <t>CONFERENCIA LA ADMINISTRACION DE LA JUSTICIA AGRARIA EN MEXICO.</t>
  </si>
  <si>
    <t>JUSTICIA AGRARIA EN MEXICO</t>
  </si>
  <si>
    <t>$0.00
$1,000.00</t>
  </si>
  <si>
    <t xml:space="preserve">RUBEN RUIZ PEREZ </t>
  </si>
  <si>
    <t>CONFERENCIA DECLINACION DE COMPETENCIA A FAVOR DE UNA COMUNIDAD INDIGENA: CASO SANTIAGO QUIAVICUZAS, OAXACA. COORDINACION DE JUSTICIAS, TRIBUNALES INDIGENAS-TRIBUNALES FEDERALES.</t>
  </si>
  <si>
    <t>COORDINACION DE JUSTICIAS, TRIBUNALES INDIGENAS-TRIBUNALES FEDERALES.</t>
  </si>
  <si>
    <t>BERENICE ORTIZ CRUZ</t>
  </si>
  <si>
    <t>VISITA GUIADA ALUMNOS DE LA FACULTAD DE DERECHO DE LA UNIVERSIDAD AUTONOMA "BENITO JUAREZ" DE OAXACA.</t>
  </si>
  <si>
    <t>SERVICIOS DE LA CASA DE LA CULTURA JURÍDICA</t>
  </si>
  <si>
    <t>VERONICA ROMÁN QUIROZ</t>
  </si>
  <si>
    <t>INCONSTITUCIONALIDADES CONTENIDAS EN EL CÓDIGO NACIONAL DE PROCEDIMIENTOS PENALES, AÚN NO DENUNCIADAS Y SU LITIGIO</t>
  </si>
  <si>
    <t>PACHUCA</t>
  </si>
  <si>
    <t>04 DE AGOSTO DE 2015</t>
  </si>
  <si>
    <t>DIPLOMADO</t>
  </si>
  <si>
    <t xml:space="preserve"> EL NUEVO SISTEMA DE JUSTICIA PENAL ACUSATORIO DE FRENTE A LA SOCIEDAD</t>
  </si>
  <si>
    <t>5, 7, 12, 14, 19, 21, 26 Y 28 DE AGOSTO DE 2015</t>
  </si>
  <si>
    <t>PRESENTACIÓN DE CRÓNICAS. ¿ES CONSTITUCIONAL EL ARRAIGO?</t>
  </si>
  <si>
    <t>MARYCARMEN COLOR VARGAS</t>
  </si>
  <si>
    <t>INTRODUCCIÓN A LOS DERECHOS HUMANOS Y AL DERECHO A LA IGUALDAD Y LA NO DISCRIMINACIÓN</t>
  </si>
  <si>
    <t>PAC-UE-02</t>
  </si>
  <si>
    <t>MIGUEL ANGEL AGUILAR LÓPEZ</t>
  </si>
  <si>
    <t>LA PRUEBA EN EL SISTEMA ACUSATORIO</t>
  </si>
  <si>
    <t>PAC-E-03</t>
  </si>
  <si>
    <t>SISTEMAS INTERNACIONALES DE PROTECCIÓN DE LOS DERECHOS HUMANOS</t>
  </si>
  <si>
    <t>MARIEL VELÁZQUEZ DE LANDA</t>
  </si>
  <si>
    <t>OBLIGACIONES INTERNACIONALES EN MATERIA DE DERECHOS, ACCESO A LA JUSTICIA Y DEBIDO PROCESO</t>
  </si>
  <si>
    <t>MTRA. MARIA ALICIA ORTIZ MARQUEZ</t>
  </si>
  <si>
    <t>EJECUCION DE SENTENCIAS "VENTA JUDICIAL"</t>
  </si>
  <si>
    <t>PUEBLA</t>
  </si>
  <si>
    <t>MTRA. BLANCA LAURA OLLIVIER PALACIOS</t>
  </si>
  <si>
    <t xml:space="preserve">LEY GENERAL DE LOS DERECHOS DE LAS NIÑAS, NIÑOS Y ADOLECENTES" </t>
  </si>
  <si>
    <t>DRA. ELIA CRISTINA QUITERIO MONTIEL</t>
  </si>
  <si>
    <t>CADENA DE CUSTODIA Y MANEJO DE EVIDENCIAS</t>
  </si>
  <si>
    <t>LIC. MANUEL ALFONSO GARCIA HERNANDEZ</t>
  </si>
  <si>
    <t>IMPORTANCIA DE LA PRUEBA EN EL JUICIO DE AMPARO</t>
  </si>
  <si>
    <t>MTRO. ADOLFO LOPEZ BADILLO</t>
  </si>
  <si>
    <t>DERECHOS DE PERSONAS CON DISCAPACIDAD</t>
  </si>
  <si>
    <t>MTRO. LUIS ALEJANDRO DURAN CERON</t>
  </si>
  <si>
    <t>LA EJECUCIÓN DE LA PENA EN EL NUEVO SISTEMA PENAL ACUSATORIO</t>
  </si>
  <si>
    <t>PUE-E-001</t>
  </si>
  <si>
    <t>MTRA. KARINA ARIAS</t>
  </si>
  <si>
    <t>EL PODER JUDICIAL Y LOS DERECHOS HUMANOS DE LAS PERSONAS MIGRANTES Y REFUGIADAS EN MEXICO</t>
  </si>
  <si>
    <t>PUE-E-002</t>
  </si>
  <si>
    <t>LIC. LORENA CANO</t>
  </si>
  <si>
    <t>QRO-LE-002-2015</t>
  </si>
  <si>
    <t>ALVARO MANDUJANO CAMACHO</t>
  </si>
  <si>
    <t>CONFERENCIA "CONCEPTOS NOVEDOSOS DE LA REFORMA CONSTITUCIONAL EN MATERIA DE AMPARO"</t>
  </si>
  <si>
    <t>REFORMAS EN MATERIA DE AMPARO</t>
  </si>
  <si>
    <t>11 DE AGOSTO DE 2015</t>
  </si>
  <si>
    <t>CONFERENCIA  "LA SUSPENSION EN EL JUICIO DE AMPARO"</t>
  </si>
  <si>
    <t xml:space="preserve">SUSPENSION EN EL JUICIO DE AMPARO </t>
  </si>
  <si>
    <t>ALFONSO GUADARRAMA GARCIA</t>
  </si>
  <si>
    <t>CONFERENCIA "LAS PARTES EN EL JUICIO DE AMPARO"</t>
  </si>
  <si>
    <t>PARTES EN EL JUICIO DE AMPARO</t>
  </si>
  <si>
    <t>RAMSES MONTOYA CAMARENA</t>
  </si>
  <si>
    <t>CONFERENCIA "EL TRAMITE Y COMPETENCIA DEL JUICIO DE AMPARO INDIRECTO"</t>
  </si>
  <si>
    <t xml:space="preserve"> JUICIO DE AMPARO INDIRECTO</t>
  </si>
  <si>
    <t>20  DE AGOSTO DE 2015</t>
  </si>
  <si>
    <t xml:space="preserve">GÜNTHER HERNANDEZ NUÑEZ </t>
  </si>
  <si>
    <t>CONFERENCIA "EL TRAMITE Y COMPETENCIA DEL JUICIO DE AMPARO DIRECTO"</t>
  </si>
  <si>
    <t xml:space="preserve"> JUICIO DE AMPARO DIRECTO</t>
  </si>
  <si>
    <t>MAURICIO BARAJAS VILLA</t>
  </si>
  <si>
    <t>CONFERENCIA "EL AMPARO ADHESIVO"</t>
  </si>
  <si>
    <t>AMPARO ADHESIVO</t>
  </si>
  <si>
    <t>QUERÉTARO</t>
  </si>
  <si>
    <t>SALT-E-020</t>
  </si>
  <si>
    <t>TOMAS GONZALEZ SANTIAGO</t>
  </si>
  <si>
    <t>TEORÍA DEL DELITO Y SU APLICACIÓN EN EL SISTEMA ACUSATORIO</t>
  </si>
  <si>
    <t>SALTILLO</t>
  </si>
  <si>
    <t>1</t>
  </si>
  <si>
    <t>SALT-E-021</t>
  </si>
  <si>
    <t>WILBER OLIVER MORENO GALICIA</t>
  </si>
  <si>
    <t>JURISPRUDENCIA EN LA NUEVA LEY DE AMPARO</t>
  </si>
  <si>
    <t>SALT-E-022</t>
  </si>
  <si>
    <t>FRANCISCO DONDE MATUTE</t>
  </si>
  <si>
    <t>CONTROL DE CONVENCIONALIDAD Y DERECHO PENAL INTERNACIONAL</t>
  </si>
  <si>
    <t>SALT-E-023</t>
  </si>
  <si>
    <t>SANDRA VERDUGO PALACIOS</t>
  </si>
  <si>
    <t>SALT-E-024</t>
  </si>
  <si>
    <t>MINISTERIO PUBLICO Y LA INVESTIGACIÓN DE DELITOS EN EL SISTEMA ACUSATORIO</t>
  </si>
  <si>
    <t>SALT-E-025</t>
  </si>
  <si>
    <t>LA AUDIENCIA INICIALVICISITUDES Y ESTRATEGIAS EN SU DESARROLLO</t>
  </si>
  <si>
    <t>SALT-E-026</t>
  </si>
  <si>
    <t>GERARDO OCTAVIO GARCÍA RAMOS</t>
  </si>
  <si>
    <t>EL SOBRESEIMIENTO</t>
  </si>
  <si>
    <t>08 de Agosto</t>
  </si>
  <si>
    <t>0.00
0.00</t>
  </si>
  <si>
    <t>10 y 17 de Agosto</t>
  </si>
  <si>
    <t xml:space="preserve">24 y 31 de Agosto </t>
  </si>
  <si>
    <t xml:space="preserve">13 y 27 de Agosto </t>
  </si>
  <si>
    <t xml:space="preserve">13  de Agosto </t>
  </si>
  <si>
    <t xml:space="preserve">20 de Agosto </t>
  </si>
  <si>
    <t xml:space="preserve">27 de Agosto </t>
  </si>
  <si>
    <t>SLP-E-02</t>
  </si>
  <si>
    <t xml:space="preserve">11 de Agosto </t>
  </si>
  <si>
    <t>690.00
286.00</t>
  </si>
  <si>
    <t>SLP-E-03</t>
  </si>
  <si>
    <t>690.00
0.00</t>
  </si>
  <si>
    <t>SLP-E-04</t>
  </si>
  <si>
    <t>19 de Agosto</t>
  </si>
  <si>
    <t>1082.00
275.00</t>
  </si>
  <si>
    <t>570.00
3691.00</t>
  </si>
  <si>
    <t>SLP-E-05</t>
  </si>
  <si>
    <t>22 de Agosto</t>
  </si>
  <si>
    <t>2000.00
0.00</t>
  </si>
  <si>
    <t>0.00
4085.00</t>
  </si>
  <si>
    <t>SLP-E-06</t>
  </si>
  <si>
    <t>25 de Agosto</t>
  </si>
  <si>
    <t>990.00
300.00</t>
  </si>
  <si>
    <t>430.00
3888.00</t>
  </si>
  <si>
    <t>SLP-E-07</t>
  </si>
  <si>
    <t>28 de Agosto</t>
  </si>
  <si>
    <t>1110.00
330.00</t>
  </si>
  <si>
    <t>580.00
3691.00</t>
  </si>
  <si>
    <t>FORO VIOLENCIA Y COERCIÓN EN LA FORMACIÓN DEL ESTADO MEXICANO</t>
  </si>
  <si>
    <t>CURSO MEDIACIÓN REGLAS GENERALES</t>
  </si>
  <si>
    <t>CURSO AMPARO DIRECTO</t>
  </si>
  <si>
    <t>INSTITUTO DE LA JUDICATURA FEDERAL</t>
  </si>
  <si>
    <t>DERECHO PENAL</t>
  </si>
  <si>
    <t>5, 7, 12, 14, 19, 20, 26 y 28</t>
  </si>
  <si>
    <t>MTRO. HÉCTOR MUSALEM OLIVER</t>
  </si>
  <si>
    <t>DERECHO</t>
  </si>
  <si>
    <t>13 de AGOSTO DE 2015</t>
  </si>
  <si>
    <t>TAP-E-06-2015</t>
  </si>
  <si>
    <t>MTRO. MANUEL DE JESÚS CORADO DE PAZ</t>
  </si>
  <si>
    <t>DERECHO AMBIENTAL</t>
  </si>
  <si>
    <t>TAP-E-07-2015</t>
  </si>
  <si>
    <t xml:space="preserve">DERECHO </t>
  </si>
  <si>
    <t>15 DE AGOSTO DE 2015</t>
  </si>
  <si>
    <t>DR. MANUEL DE JESÚS HERNÁNDEZ GUERRA</t>
  </si>
  <si>
    <t>MTRA. ISABEL KARINA HERNÁNDEZ PÉREZ</t>
  </si>
  <si>
    <t>TAP-E-08-2015</t>
  </si>
  <si>
    <t>MTRO. HÉCTOR IVÁN JIMÉNEZ ESPONDA</t>
  </si>
  <si>
    <t>28 y 29 de AGOSTO DE 2015</t>
  </si>
  <si>
    <t>DIPLOMADO "EL NUEVO SISTEMA DE JUSTICIA PENAL ACUSATORIO FRENTE A LA SOCIEDAD"(VIDEOCONFERENCIA)</t>
  </si>
  <si>
    <t>PRESENTACIÓN DE CRÓNICAS "¿ES CONSTITUCIONAL DE ARRAIGO?" (VIDEOCONFERENCIA)</t>
  </si>
  <si>
    <t>CONFERENCIA MAGISTRAL "EL MEDIO AMBIENTE Y SU PROTECCIÓN EN EL SISTEMA INTERAMERICANO DE DERECHOS HUMANOS"</t>
  </si>
  <si>
    <t>CONFERENCIA MAGISTRAL "LAS ACCIONES COLECTIVAS EN EL DERECHO MEXICANO. UN MEDIO DE TUTELA DE LOS INTERESES Y DERECHOS DIFUSOS"</t>
  </si>
  <si>
    <t>CONFERENCIA MAGISTRAL "LOS REQUISITOS DE LAS PRUEBAS PERICIALES EN PSICOLOGÍA EN ASUNTOS QUE INVOLUCREN NIÑOS, NIÑAS Y ADOLESCENTES"</t>
  </si>
  <si>
    <t>CURSO TALLER "LEY NACIONAL DE MECANISMOS ALTERNOS EN MATERIA PENAL"</t>
  </si>
  <si>
    <t>TEP-E-010-2015</t>
  </si>
  <si>
    <t xml:space="preserve">TEPIC  </t>
  </si>
  <si>
    <t>TEP-E-013-2015</t>
  </si>
  <si>
    <t>TEP-E-014-2015</t>
  </si>
  <si>
    <t>TEP-E-015-2015</t>
  </si>
  <si>
    <t>TEP-E-016-2015</t>
  </si>
  <si>
    <t>31 DE AGOSTO Y 01 DE SEPTIEMBRE</t>
  </si>
  <si>
    <t>TIJ-E-015</t>
  </si>
  <si>
    <t>MTRO. GABRIEL REGINO GARCÍA</t>
  </si>
  <si>
    <t>TIJUANA</t>
  </si>
  <si>
    <t>06 DE AGOSTO DE 2015</t>
  </si>
  <si>
    <t>TIJ-E-016</t>
  </si>
  <si>
    <t>LIC. JORGE JANNU LIZÁRRAGA DELGADO</t>
  </si>
  <si>
    <t>TIJ-E-017</t>
  </si>
  <si>
    <t>DR. JUAN VELÁSQUEZ</t>
  </si>
  <si>
    <t>28 DE AGOSTO DE 2015</t>
  </si>
  <si>
    <t>TIJ-012-CR</t>
  </si>
  <si>
    <t>MAGDO. JUAN CARLOS ESPER FÉLIX</t>
  </si>
  <si>
    <t>LIC. JOÉL PACHECO GONZÁLEZ</t>
  </si>
  <si>
    <t>MTRO. LEONARDO MARTÍNEZ DELGADO</t>
  </si>
  <si>
    <t>MTRO. RIGOBERTO NAVA DELGADO</t>
  </si>
  <si>
    <t>TIJ-013-CR</t>
  </si>
  <si>
    <t>MTRO. MARIO ORTIZ VILLACORTA</t>
  </si>
  <si>
    <t>TIJ-014-CR</t>
  </si>
  <si>
    <t>CONFERENCIA "HACIA LA DECONSTRUCCIÓN DEL SISTEMA ACUSATORIO. ORÍGENES, IMPLEMENTACIÓN Y BASES PARA SU LITIGACIÓN"</t>
  </si>
  <si>
    <t>CONFERENCIA "CONTROL CONVENCIONAL, RETOS PARA SU IMPLEMENTACIÓN"</t>
  </si>
  <si>
    <t>CONFERENCIA "LOS RETOS DE LOS JUICIOS ORALES EN MATERIA PENAL"</t>
  </si>
  <si>
    <t>MESA REDONDA "CRÓNICAS Y RESEÑAS DEL PLENO 2014"</t>
  </si>
  <si>
    <t>ESPOSICIÓN "NARRACIONES DE CINCO MAGNICIDIOS"</t>
  </si>
  <si>
    <t>CONFERENCIA "NARRACIONES DE CINCO MAGNICIDIOS"</t>
  </si>
  <si>
    <t>TLX-21-CR</t>
  </si>
  <si>
    <t>RAUL ANDRADE OSORIO</t>
  </si>
  <si>
    <t>EL DERECHO HUMANO A LA TUTELA JUDICIAL EN MEXICO</t>
  </si>
  <si>
    <t>FORMAS DE APLICACIÓN DE LA JUSTICIA EN LA EPOCA ANTIGUA, EN LA EDAD MEDIA Y EN LA EPOCA CONTEMPORANEA.TUTELA JUDICIAL Y DERECHO A SER ESCUCHADOS</t>
  </si>
  <si>
    <t>TLAXCALA</t>
  </si>
  <si>
    <t>TLX-22-CR</t>
  </si>
  <si>
    <t>JOHNNY MORALES MARTINEZ</t>
  </si>
  <si>
    <t>IMPLICACIONES DE LA REFORMA EN MATERIA DE AMPARO</t>
  </si>
  <si>
    <t xml:space="preserve">QUE ES INTERES LEGITIMO, LA FIGURA DEL INTERES SIMPLE, INTERES LEGITIMO DE ASOCIACIONES CIVILES EN DEFENSA DEL DERECHO A LA EDUCACION. </t>
  </si>
  <si>
    <t>TLX-23-CR</t>
  </si>
  <si>
    <t>GONZALO DE JESUS URIBARRI CARPINTERO</t>
  </si>
  <si>
    <t>PRESENTACION DEL LIBRO: LA JUSTICIA ALTERNATIVA: ESTUDIOS DE ARBITRAJE Y MEDICION</t>
  </si>
  <si>
    <t xml:space="preserve">ESTUDIO ENFOCADO A LOS PRINCIPALES MEDIOS ALTERNATIVOS DE SOLUCION DE CONTROVERSIAS QUE SE UTILIZAN EN MEXICO DE MANERA CRECIENTE. </t>
  </si>
  <si>
    <t>CARINA GOMEZ FRODE</t>
  </si>
  <si>
    <t>VICTOR MANUEL NAVARRETE VILLARREAL</t>
  </si>
  <si>
    <t>ALBERTO ABAD SUAREZ AVILA</t>
  </si>
  <si>
    <t>PRESENTACION DEL LIBRO: LOS DERECHOS FUNDAMENTALES DE LA NOVENA EPOCA</t>
  </si>
  <si>
    <t>ABORDA EL COMPORTAMIENTO DE LA SCJN EN LA PROTECCION DE LOS DERECHOS FUNDAMENTALES DE LA 9A EPOCA Y COMO PUEDE EXPLICARSE DICHO COMPORTAMIENTO.</t>
  </si>
  <si>
    <t>HUGO GASPAR GARCIA DOMINGUEZ</t>
  </si>
  <si>
    <t>OTHON MANUEL RIOS FLORES</t>
  </si>
  <si>
    <t>TLX-24-CR</t>
  </si>
  <si>
    <t>EDUARDO ALFONSO GUERRERO MARTINEZ</t>
  </si>
  <si>
    <t>CONFERENCIA: EL TEMA DE LA JUSTICIA Y LA NECESIDAD DE SU APLICACIÓN</t>
  </si>
  <si>
    <t>TEMA DE LA JUSTICIA RELACIONADA CON LA LEGALIDAD. LOS SERES HUMANOS TIENEN UNA SERIE DE BIENES JURIDICO TUTELADOS QUE LOS PROTEGEN COMO LA VIDA, LA LIBERTAD LA PROPIEDAD, LA POSESION, LA TUTELA, EL DERECHO ETC</t>
  </si>
  <si>
    <t>CCJ/TOL/SRRC/04/2015</t>
  </si>
  <si>
    <t>JOSÉ TRINIDAD LANZ CÁRDENAS</t>
  </si>
  <si>
    <t>CONFERENCIA LA FÓRMULA OTERO EN EL AMPARO</t>
  </si>
  <si>
    <t>LA FÓRMULA OTERO EN EL AMPARO</t>
  </si>
  <si>
    <t>TOLUCA</t>
  </si>
  <si>
    <t>6 DE AGOSTO 2015</t>
  </si>
  <si>
    <t>ROSALINDA MARÍN REBOLLAR</t>
  </si>
  <si>
    <t>CONFERENCIA LA ÉTICA EN LA PROFESIÓN JURÍDICA</t>
  </si>
  <si>
    <t>LA ÉTICA EN LA PROFESIÓN JURÍDICA</t>
  </si>
  <si>
    <t>10 DE AGOSTO 2015</t>
  </si>
  <si>
    <t>ÁNGEL SALVADOR BÁEZ CHÁVEZ</t>
  </si>
  <si>
    <t>CONFERENCIA LA LITIS EN JUICIOS DE NATURALEZA FAMILIAR</t>
  </si>
  <si>
    <t>LA LITIS EN JUICIOS DE NATURALEZA FAMILIAR</t>
  </si>
  <si>
    <t>24 DE AGOSTO 2015</t>
  </si>
  <si>
    <t xml:space="preserve">PRESENTACIÓN DE CRÓNICAS: </t>
  </si>
  <si>
    <t>13 DE AGOSTO 2015</t>
  </si>
  <si>
    <t xml:space="preserve"> "EL NUEVO SISTEMA DE JUSTICIA PENAL ACUSATORIO DE FRENTE A LA SOCIEDAD"</t>
  </si>
  <si>
    <t>5-31 DE AGOSTO 2015</t>
  </si>
  <si>
    <t>TOR-023-SR</t>
  </si>
  <si>
    <t>JESUS IBARROLA EUFRACIO</t>
  </si>
  <si>
    <t>TALLER LA IMPORTANCIA DEL JUEGO EN EL DESARROLLO DEL SER HUMANO</t>
  </si>
  <si>
    <t>LA IMPORTANCIA DEL JUEGO EN EL DESARROLLO DEL SER HUMANO</t>
  </si>
  <si>
    <t>01 DE AGOSTO</t>
  </si>
  <si>
    <t>TOR-024-SR</t>
  </si>
  <si>
    <t>KARLA SAMANIEGO MOTA</t>
  </si>
  <si>
    <t>CONFERENCIA ANA, ¿VERDAD?</t>
  </si>
  <si>
    <t>ANA, ¿VERDAD?</t>
  </si>
  <si>
    <t>02 DE AGOSTO</t>
  </si>
  <si>
    <t>TOR-LE-003</t>
  </si>
  <si>
    <t>FRANCISCO CASTRO VELIZ</t>
  </si>
  <si>
    <t>CONFERENCIA: COMO PRESENTAR UNA QUEJA ANTE LA COMISION NACIONAL DE LOS DERECHOS HUMANOS</t>
  </si>
  <si>
    <t>COMO PRESENTAR UNA QUEJA ANTE LA COMISION NACIONAL DE LOS DERECHOS HUMANOS</t>
  </si>
  <si>
    <t>VICTOR MAGALLANES MARTINEZ</t>
  </si>
  <si>
    <t>CONFERENCIA: DERECHO A LA VIDA E INTEGRIDAD PERSONAL. CASO DEFENSOR DE DERECHOS HUMANOS Y OTROS Vs GUATEMALA</t>
  </si>
  <si>
    <t>DERECHO A LA VIDA E INTEGRIDAD PERSONAL. CASO DEFENSOR DE DERECHOS HUMANOS Y OTROS Vs GUATEMALA</t>
  </si>
  <si>
    <t>TOR-E-001</t>
  </si>
  <si>
    <t>JUAN ORTIZ ROMERO</t>
  </si>
  <si>
    <t>CONFERENCIA JUICIOS ORALES MERCANTILES</t>
  </si>
  <si>
    <t>JUICIOS ORALES MERCANTILES</t>
  </si>
  <si>
    <t>TALLER: PRACTICA EN AUDIENCIAS DE JUICIOS ORALES MERCANTILES</t>
  </si>
  <si>
    <t>PRACTICA EN AUDIENCIAS DE JUICIOS ORALES MERCANTILES</t>
  </si>
  <si>
    <t>TOR-013-SR</t>
  </si>
  <si>
    <t>MANUEL LANDEROS GARCIA</t>
  </si>
  <si>
    <t>CONFERENCIA: INSTITUCIONES JURIDICAS EN EL DERECHO ECLESIASTICO</t>
  </si>
  <si>
    <t>INSTITUCIONES JURIDICAS EN EL DERECHO ECLESIASTICO</t>
  </si>
  <si>
    <t>TOR-014-SR</t>
  </si>
  <si>
    <t>ROMAN  CEPEDA GONZALEZ</t>
  </si>
  <si>
    <t>CONFERENCIA: IMPORTANCIA DEL SECTOR AGROALIMENTARIO EN LA REGION LAGUNERA Y SU NORMATIVIDAD</t>
  </si>
  <si>
    <t>IMPORTANCIA DEL SECTOR AGROALIMENTARIO EN LA REGION LAGUNERA Y SU NORMATIVIDAD</t>
  </si>
  <si>
    <t>TORREÓN</t>
  </si>
  <si>
    <t>TUX-E-003</t>
  </si>
  <si>
    <t>CONFERENCIA METODO CIENTIFICO EN INVESTIGACION CRIMINAL UNA PERSPECTTVA DE APLICACION
EN EL SISTEMA DE.TUSTICIA ACUSATORIO</t>
  </si>
  <si>
    <t>TUX-LE-002</t>
  </si>
  <si>
    <t>JUAN CARLOS SALGADO DOMINGUEZ</t>
  </si>
  <si>
    <t>LA TEORIA DEL DELITO Y EL CODIGO NACIONAL DE PROCEDIMIENTOS</t>
  </si>
  <si>
    <t>TUXTLA GUTIÉRREZ</t>
  </si>
  <si>
    <t>URU-E-014</t>
  </si>
  <si>
    <t>ANA MILA BARRERA</t>
  </si>
  <si>
    <t>CONFERENCIA: LA REINTEGRACION FAMILIAR Y LA ADOPCIÓN</t>
  </si>
  <si>
    <t>LA REINTEGRACION FAMILIAR Y LA ADOPCIÓN</t>
  </si>
  <si>
    <t>URUAPAN</t>
  </si>
  <si>
    <t>URU-E-015</t>
  </si>
  <si>
    <t>JOSE CHAVEZ CHAVEZ</t>
  </si>
  <si>
    <t>CONFERENCIA: EL IMPUESTO SOBRE LA RENTA EN EL REGIMEN DE ACTIVIDADES AGRICOLAS, GANADERAS, SILVICOLAS Y PESQUERAS</t>
  </si>
  <si>
    <t>EL IMPUESTO SOBRE LA RENTA EN EL REGIMEN DE ACTIVIDADES AGRICOLAS, GANADERAS, SILVICOLAS Y PESQUERAS</t>
  </si>
  <si>
    <t>URU-E-016</t>
  </si>
  <si>
    <t>CONFERENCIA: LA EVASION FISCAL DE LA INDUSTRIA DE LA CONSTRUCCION Y SUS CONSECUENCIAS</t>
  </si>
  <si>
    <t>LA EVASION FISCAL DE LA INDUSTRIA DE LA CONSTRUCCION Y SUS CONSECUENCIAS</t>
  </si>
  <si>
    <t>URU-E-017</t>
  </si>
  <si>
    <t>MARIA CHAVEZ FRANCO</t>
  </si>
  <si>
    <t>CONFERENCIA: MEDIACION EN MATERIA FAMILIAR</t>
  </si>
  <si>
    <t>MEDIACION EN MATERIA FAMILIAR</t>
  </si>
  <si>
    <t>URU-E-018</t>
  </si>
  <si>
    <t>GLORIA MELGAR TORRES</t>
  </si>
  <si>
    <t>CONFERENCIA: INTERES SUPERIOR DEL MENOR EN LA MEDIACION</t>
  </si>
  <si>
    <t>INTERES SUPERIOR DEL MENOR EN LA MEDIACION</t>
  </si>
  <si>
    <t>22 DE AGOSTO</t>
  </si>
  <si>
    <t>VER-UE-012</t>
  </si>
  <si>
    <t>TALLER TECNICAS DE DESARROLLO PARA LITIGACION ORAL</t>
  </si>
  <si>
    <t>LITIGACION ORAL</t>
  </si>
  <si>
    <t>VER-UE-013</t>
  </si>
  <si>
    <t>CONFERENCIA SUSPENSION CON EFECTO ANTICIPATORIO (ART. 147 LEY DE AMPARO)</t>
  </si>
  <si>
    <t>VER-UE-014</t>
  </si>
  <si>
    <t>CONFERENCIA CONVENCION  DE LOS DERECHOS DE LAS PERSONAS CON DISCAPACIDAD</t>
  </si>
  <si>
    <t>DERECHOS DE LAS PERSONAS CON DISCAPACIDAD</t>
  </si>
  <si>
    <t>VER-UE-015</t>
  </si>
  <si>
    <t>TALLER SISTEMA ACUSATORIO ADVERSARIAL</t>
  </si>
  <si>
    <t>SISTEMA ACUSATORIO</t>
  </si>
  <si>
    <t>VER-UE-016</t>
  </si>
  <si>
    <t>CONFERENCIA COMERCIO EXTERIOR Y ADUANAS 2015</t>
  </si>
  <si>
    <t>COMERCIO EXTERIOR ACTUAL</t>
  </si>
  <si>
    <t>VER-UE-017</t>
  </si>
  <si>
    <t>CONFERENCIA DERECHO MUNICIPAL MULTINACIONAL</t>
  </si>
  <si>
    <t>DERECHO MUNICIPAL</t>
  </si>
  <si>
    <t>VERACRUZ</t>
  </si>
  <si>
    <t>13 y 14 DE AGOSTO</t>
  </si>
  <si>
    <t>27 Y 28 DE AGOSTO</t>
  </si>
  <si>
    <t>VSA-E-010</t>
  </si>
  <si>
    <t>MIGUEL RUIZ SANCHEZ</t>
  </si>
  <si>
    <t>PRESENTACION DE LIBRO: DERECHO PROVESAL PENAL ACUSATORIO Y CONFERENCIA: EL JUEZ DE CONTROL, MINISTERIO PUBLICO Y LA POLICIA EN LA TOMA DE MUESTRAS BIOLOGICAS</t>
  </si>
  <si>
    <t>VILLAHERMOSA</t>
  </si>
  <si>
    <t>VSA-LE-005</t>
  </si>
  <si>
    <t>SAMUEL RAMOS TORRES</t>
  </si>
  <si>
    <t>TECNICAS DE LITIGACION ORAL II</t>
  </si>
  <si>
    <t>TECNICAS DE LITIGACION ORAL</t>
  </si>
  <si>
    <t>VSA-E-011</t>
  </si>
  <si>
    <t>JULIETA MORALES SANCHEZ</t>
  </si>
  <si>
    <t>CORTE INTERAMERICANA DE DERECHOS HUMANOS Y SUS RESOLUCIONES, SU IMPACTO EN EL CONTEXTO JURIDICO MEXICANO</t>
  </si>
  <si>
    <t>VSA-E-012</t>
  </si>
  <si>
    <t>ERNESTO MARTINEZ ANDREU</t>
  </si>
  <si>
    <t>CONFERENCIA: CUMPLIMIENTO E INEJECUCION DE SENTENCIAS</t>
  </si>
  <si>
    <t>CUMPLIMIENTO E INEJECUCION DE SENTENCIAS</t>
  </si>
  <si>
    <t>XAL-E-024</t>
  </si>
  <si>
    <t>RAMÓN OJEDA MESTRE</t>
  </si>
  <si>
    <t>CONFERENCIA MAGISTRAL "LOS NUEVOS DESAFÍOS DEL DERECHO AMBIENTAL"</t>
  </si>
  <si>
    <t>"LOS NUEVOS DESAFÍOS DEL DERECHO AMBIENTAL"</t>
  </si>
  <si>
    <t>XALAPA</t>
  </si>
  <si>
    <t>XAL-E-025</t>
  </si>
  <si>
    <t>FRANCISCO AJA GARCÍA</t>
  </si>
  <si>
    <t>CONFERENCIA MAGISTRAL "EL CÓDIGO NACIONAL DE PROCEDIMIENTOS PENALES Y SU APLICACIÓN FEDERAL"</t>
  </si>
  <si>
    <t>"EL CÓDIGO NACIONAL DE PROCEDIMIENTOS PENALES Y SU APLICACIÓN FEDERAL"</t>
  </si>
  <si>
    <t>14 Y 15 DE AGOSTO</t>
  </si>
  <si>
    <t>XAL-E-026</t>
  </si>
  <si>
    <t>EDGAR IVÁN JIMÉNEZ SÁNCHEZ</t>
  </si>
  <si>
    <t>XAL-E-027</t>
  </si>
  <si>
    <t>ALBERTO ENRIQUE NAVA GARCÉS</t>
  </si>
  <si>
    <t>CONFERENCIA MAGISTRAL "EL DERECHO EN LA ERA INFORMÁTICA"</t>
  </si>
  <si>
    <t>"EL DERECHO EN LA ERA INFORMÁTICA"</t>
  </si>
  <si>
    <t>XAL-E-028</t>
  </si>
  <si>
    <t>REIDAR JANSEN</t>
  </si>
  <si>
    <t>CONFERENCIA MAGISTRAL "METODOLOGÍA DE LA INVESTIGACIÓN APLICADA AL DERECHO"</t>
  </si>
  <si>
    <t>"METODOLOGÍA DE LA INVESTIGACIÓN APLICADA AL DERECHO"</t>
  </si>
  <si>
    <t>XAL-E-029</t>
  </si>
  <si>
    <t>JOSÉ ALFREDO GÓMEZ REYES</t>
  </si>
  <si>
    <t>PRESENTACIÓN DEL LIBRO "DERECHOS HUMANOS Y CONTROL DE CONVENCIONALIDAD PARA LAS AUTORIDADES EN MÉXICO"</t>
  </si>
  <si>
    <t>"DERECHOS HUMANOS Y CONTROL DE CONVENCIONALIDAD PARA LAS AUTORIDADES EN MÉXICO"</t>
  </si>
  <si>
    <t xml:space="preserve">SERAFIN SALAZAR JIMENEZ      </t>
  </si>
  <si>
    <t>CIRCULO DE ESTUDIO DE LA JURISPRUDENCIA DE LA SUPREMA CORTE DE JUSTICIA DE LA NACION 2015, SEGUNDA TEMPORADA</t>
  </si>
  <si>
    <t>ZACATECAS</t>
  </si>
  <si>
    <t xml:space="preserve"> 11, 18 Y 25 DE AGOSTO</t>
  </si>
  <si>
    <t>URIEL MARQUEZ VALERIO</t>
  </si>
  <si>
    <t>LAS ACCIONES COLECTIVAS EN MEXICO</t>
  </si>
  <si>
    <t xml:space="preserve"> 13 DE AGOSTO</t>
  </si>
  <si>
    <t>ZAC-UE-002</t>
  </si>
  <si>
    <t>ANGEL DAVILA ESCAREÑO</t>
  </si>
  <si>
    <t>EL MINISTERIO PUBLICO EN EL NUEVO SISTEMA PENAL ACUSATORIO ADVERSARIAL</t>
  </si>
  <si>
    <t>ZAC-E-002-2015</t>
  </si>
  <si>
    <t>ZAC-LE-003</t>
  </si>
  <si>
    <t>RAMON ORTEGA GARCIA</t>
  </si>
  <si>
    <t>PRESENTACION DE LIBRO</t>
  </si>
  <si>
    <t>EL MODELO CONSTITUCIONAL DE DERECHOS HUMANOS EN MÉXICO. ESTUDIOS SOBRE CONSTITUCIONALIZACION DEL DERECHO</t>
  </si>
  <si>
    <t xml:space="preserve"> 22 DE AGOSTO</t>
  </si>
  <si>
    <t>FEDERICO CARLOS SOTO ACOSTA</t>
  </si>
  <si>
    <t>LA IMPARTICION DE JUSTICIA PARA MENORES EN EL AMBITO FEDERAL</t>
  </si>
  <si>
    <t>CARLOS ALBERTO ARROYO JOACHIN</t>
  </si>
  <si>
    <t>LA LEY DE EXTINCION DE DOMINIO Y SU TRASCENDENCIA EN EL NUEVO SISTEMA PENAL</t>
  </si>
  <si>
    <t xml:space="preserve"> 28 DE AGOSTO</t>
  </si>
  <si>
    <t>0.00
0.00                              0.00</t>
  </si>
  <si>
    <t>$8,263.50                $0.00
$0.00</t>
  </si>
  <si>
    <t>$8,233.00                $0.00
$0.00</t>
  </si>
  <si>
    <t>CONFERENCIA MAGISTRAL
EVENTO REPROGRAMADO</t>
  </si>
  <si>
    <t>CRÓNICAS
EVENTO POR VIDEOCONFERENCIA
SOLO SE PIDIERON RECURSOS PARA SERVICIO DE CAFÉ</t>
  </si>
  <si>
    <t>TAPACHULA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</si>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</sst>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0.00_ ;\-#,##0.00\ "/>
    <numFmt numFmtId="165" formatCode="00"/>
    <numFmt numFmtId="166" formatCode="&quot;$&quot;#,##0.00"/>
    <numFmt numFmtId="167" formatCode="#,##0.00\ "/>
    <numFmt numFmtId="168" formatCode="0.0000"/>
    <numFmt numFmtId="169" formatCode="[$$-80A]#,##0.00;[Red]\-[$$-80A]#,##0.00"/>
    <numFmt numFmtId="170" formatCode="[$$-80A]#,##0.00"/>
    <numFmt numFmtId="171" formatCode="&quot;$&quot;#,##0.00;[Red]&quot;$&quot;#,##0.00"/>
    <numFmt numFmtId="172" formatCode="[$-80A]d&quot; de &quot;mmmm&quot; de &quot;yyyy;@"/>
  </numFmts>
  <fonts count="9" x14ac:knownFonts="1">
    <font>
      <sz val="11"/>
      <color theme="1"/>
      <name val="Calibri"/>
      <family val="2"/>
      <scheme val="minor"/>
    </font>
    <font>
      <sz val="11"/>
      <color theme="1"/>
      <name val="Calibri"/>
      <family val="2"/>
      <scheme val="minor"/>
    </font>
    <font>
      <b/>
      <sz val="11"/>
      <name val="Arial"/>
      <family val="2"/>
    </font>
    <font>
      <sz val="10"/>
      <name val="Arial"/>
      <family val="2"/>
    </font>
    <font>
      <sz val="11"/>
      <name val="Arial"/>
      <family val="2"/>
    </font>
    <font>
      <sz val="11"/>
      <color theme="1"/>
      <name val="Arial"/>
      <family val="2"/>
    </font>
    <font>
      <sz val="8"/>
      <color indexed="81"/>
      <name val="Tahoma"/>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177">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2" borderId="1" xfId="0" quotePrefix="1" applyNumberFormat="1" applyFont="1" applyFill="1" applyBorder="1" applyAlignment="1">
      <alignment horizontal="center" vertical="center" wrapText="1"/>
    </xf>
    <xf numFmtId="16" fontId="5" fillId="0" borderId="1" xfId="0" applyNumberFormat="1"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2" fontId="4" fillId="0" borderId="1" xfId="0" applyNumberFormat="1" applyFont="1" applyBorder="1" applyAlignment="1">
      <alignment horizontal="center" vertical="center" wrapText="1"/>
    </xf>
    <xf numFmtId="0" fontId="0" fillId="0" borderId="0" xfId="0" applyAlignment="1">
      <alignment wrapText="1"/>
    </xf>
    <xf numFmtId="0" fontId="0" fillId="0" borderId="0" xfId="0" applyBorder="1"/>
    <xf numFmtId="164" fontId="4" fillId="2" borderId="1" xfId="1" applyNumberFormat="1" applyFont="1" applyFill="1" applyBorder="1" applyAlignment="1">
      <alignment vertical="center" wrapText="1"/>
    </xf>
    <xf numFmtId="4" fontId="4" fillId="0" borderId="1" xfId="2" applyNumberFormat="1" applyFont="1" applyFill="1" applyBorder="1" applyAlignment="1">
      <alignment vertical="center"/>
    </xf>
    <xf numFmtId="4" fontId="4" fillId="0" borderId="1" xfId="2" applyNumberFormat="1" applyFont="1" applyBorder="1" applyAlignment="1">
      <alignment vertical="center"/>
    </xf>
    <xf numFmtId="164" fontId="5" fillId="0" borderId="1" xfId="1" applyNumberFormat="1" applyFont="1" applyBorder="1" applyAlignment="1">
      <alignment vertical="center"/>
    </xf>
    <xf numFmtId="43" fontId="5" fillId="0" borderId="1" xfId="1" applyFont="1" applyBorder="1" applyAlignment="1">
      <alignment vertical="center"/>
    </xf>
    <xf numFmtId="164" fontId="4" fillId="2" borderId="1" xfId="1" applyNumberFormat="1" applyFont="1" applyFill="1" applyBorder="1" applyAlignment="1">
      <alignment vertical="center"/>
    </xf>
    <xf numFmtId="43" fontId="4" fillId="2" borderId="1" xfId="1" applyFont="1" applyFill="1" applyBorder="1" applyAlignment="1">
      <alignment vertical="center"/>
    </xf>
    <xf numFmtId="4" fontId="5" fillId="0" borderId="1" xfId="2" applyNumberFormat="1" applyFont="1" applyFill="1" applyBorder="1" applyAlignment="1">
      <alignment vertical="center"/>
    </xf>
    <xf numFmtId="4" fontId="5" fillId="0" borderId="1" xfId="0" applyNumberFormat="1" applyFont="1" applyFill="1" applyBorder="1" applyAlignment="1">
      <alignment vertical="center"/>
    </xf>
    <xf numFmtId="8" fontId="4" fillId="0" borderId="1" xfId="0" applyNumberFormat="1" applyFont="1" applyBorder="1" applyAlignment="1">
      <alignment vertical="center" wrapText="1"/>
    </xf>
    <xf numFmtId="166" fontId="4" fillId="0" borderId="1" xfId="0" applyNumberFormat="1" applyFont="1" applyFill="1" applyBorder="1" applyAlignment="1">
      <alignment vertical="center" wrapText="1"/>
    </xf>
    <xf numFmtId="44" fontId="5" fillId="0" borderId="1" xfId="2" applyFont="1" applyFill="1" applyBorder="1" applyAlignment="1">
      <alignment vertical="center" wrapText="1"/>
    </xf>
    <xf numFmtId="4" fontId="4" fillId="0" borderId="1" xfId="0" applyNumberFormat="1" applyFont="1" applyBorder="1" applyAlignment="1">
      <alignment vertical="center"/>
    </xf>
    <xf numFmtId="0" fontId="4" fillId="0" borderId="1" xfId="0" applyFont="1" applyFill="1" applyBorder="1" applyAlignment="1">
      <alignment vertical="center" wrapText="1"/>
    </xf>
    <xf numFmtId="167" fontId="4" fillId="0" borderId="1" xfId="3" applyNumberFormat="1" applyFont="1" applyBorder="1" applyAlignment="1">
      <alignment vertical="center"/>
    </xf>
    <xf numFmtId="168" fontId="4" fillId="0" borderId="1" xfId="0" applyNumberFormat="1" applyFont="1" applyBorder="1" applyAlignment="1">
      <alignment vertical="center" wrapText="1"/>
    </xf>
    <xf numFmtId="44" fontId="4" fillId="0" borderId="1" xfId="2" applyFont="1" applyBorder="1" applyAlignment="1">
      <alignment vertical="center"/>
    </xf>
    <xf numFmtId="44" fontId="4" fillId="0" borderId="1" xfId="2" applyFont="1" applyBorder="1" applyAlignment="1">
      <alignment vertical="center" wrapText="1"/>
    </xf>
    <xf numFmtId="6" fontId="4" fillId="0" borderId="1" xfId="2" applyNumberFormat="1" applyFont="1" applyBorder="1" applyAlignment="1">
      <alignment vertical="center" wrapText="1"/>
    </xf>
    <xf numFmtId="8" fontId="4" fillId="2" borderId="1" xfId="2" applyNumberFormat="1" applyFont="1" applyFill="1" applyBorder="1" applyAlignment="1">
      <alignment vertical="center"/>
    </xf>
    <xf numFmtId="0" fontId="4" fillId="0" borderId="1" xfId="0" applyFont="1" applyBorder="1" applyAlignment="1">
      <alignment vertical="center" wrapText="1"/>
    </xf>
    <xf numFmtId="169" fontId="4" fillId="0" borderId="1" xfId="0" applyNumberFormat="1" applyFont="1" applyFill="1" applyBorder="1" applyAlignment="1">
      <alignment vertical="center" wrapText="1"/>
    </xf>
    <xf numFmtId="169" fontId="4" fillId="0" borderId="1" xfId="0" applyNumberFormat="1" applyFont="1" applyBorder="1" applyAlignment="1">
      <alignment vertical="center"/>
    </xf>
    <xf numFmtId="2" fontId="4" fillId="0" borderId="1" xfId="0" applyNumberFormat="1" applyFont="1" applyFill="1" applyBorder="1" applyAlignment="1">
      <alignment vertical="center" wrapText="1"/>
    </xf>
    <xf numFmtId="4" fontId="4" fillId="0" borderId="1" xfId="0" applyNumberFormat="1" applyFont="1" applyFill="1" applyBorder="1" applyAlignment="1">
      <alignment vertical="center" wrapText="1"/>
    </xf>
    <xf numFmtId="44" fontId="4" fillId="2" borderId="1" xfId="2" applyFont="1" applyFill="1" applyBorder="1" applyAlignment="1">
      <alignment vertical="center" wrapText="1"/>
    </xf>
    <xf numFmtId="164" fontId="5" fillId="2" borderId="1" xfId="0" applyNumberFormat="1" applyFont="1" applyFill="1" applyBorder="1" applyAlignment="1">
      <alignment vertical="center"/>
    </xf>
    <xf numFmtId="4" fontId="4" fillId="2" borderId="1" xfId="2" applyNumberFormat="1" applyFont="1" applyFill="1" applyBorder="1" applyAlignment="1">
      <alignment vertical="center"/>
    </xf>
    <xf numFmtId="4" fontId="4" fillId="2" borderId="1" xfId="0" applyNumberFormat="1" applyFont="1" applyFill="1" applyBorder="1" applyAlignment="1">
      <alignment vertical="center"/>
    </xf>
    <xf numFmtId="4" fontId="4" fillId="0" borderId="1" xfId="0" applyNumberFormat="1" applyFont="1" applyFill="1" applyBorder="1" applyAlignment="1">
      <alignment vertical="center"/>
    </xf>
    <xf numFmtId="164" fontId="5" fillId="0" borderId="1" xfId="1" applyNumberFormat="1" applyFont="1" applyFill="1" applyBorder="1" applyAlignment="1">
      <alignment vertical="center"/>
    </xf>
    <xf numFmtId="43" fontId="4" fillId="2" borderId="1" xfId="1" applyFont="1" applyFill="1" applyBorder="1" applyAlignment="1">
      <alignment vertical="center" wrapText="1"/>
    </xf>
    <xf numFmtId="164" fontId="4" fillId="0" borderId="1" xfId="1" applyNumberFormat="1" applyFont="1" applyFill="1" applyBorder="1" applyAlignment="1">
      <alignment vertical="center" wrapText="1"/>
    </xf>
    <xf numFmtId="164" fontId="4" fillId="0" borderId="1" xfId="1" applyNumberFormat="1" applyFont="1" applyBorder="1" applyAlignment="1">
      <alignment vertical="center" wrapText="1"/>
    </xf>
    <xf numFmtId="49" fontId="5" fillId="2" borderId="1" xfId="0" applyNumberFormat="1" applyFont="1" applyFill="1" applyBorder="1" applyAlignment="1">
      <alignment vertical="center" wrapText="1"/>
    </xf>
    <xf numFmtId="170" fontId="4" fillId="0" borderId="1" xfId="2" applyNumberFormat="1" applyFont="1" applyFill="1" applyBorder="1" applyAlignment="1">
      <alignment vertical="center" wrapText="1"/>
    </xf>
    <xf numFmtId="164" fontId="5" fillId="0" borderId="1" xfId="1" applyNumberFormat="1" applyFont="1" applyFill="1" applyBorder="1" applyAlignment="1">
      <alignment vertical="center" wrapText="1"/>
    </xf>
    <xf numFmtId="44" fontId="4" fillId="0" borderId="1" xfId="0" applyNumberFormat="1" applyFont="1" applyBorder="1" applyAlignment="1">
      <alignment vertical="center" wrapText="1"/>
    </xf>
    <xf numFmtId="164" fontId="4" fillId="0" borderId="1" xfId="1" applyNumberFormat="1" applyFont="1" applyFill="1" applyBorder="1" applyAlignment="1">
      <alignment vertical="center"/>
    </xf>
    <xf numFmtId="8" fontId="4" fillId="0" borderId="1" xfId="0" applyNumberFormat="1" applyFont="1" applyFill="1" applyBorder="1" applyAlignment="1">
      <alignment vertical="center" wrapText="1"/>
    </xf>
    <xf numFmtId="8" fontId="4" fillId="0" borderId="1" xfId="2" applyNumberFormat="1" applyFont="1" applyFill="1" applyBorder="1" applyAlignment="1">
      <alignment vertical="center"/>
    </xf>
    <xf numFmtId="8" fontId="5" fillId="0" borderId="1" xfId="2" applyNumberFormat="1" applyFont="1" applyFill="1" applyBorder="1" applyAlignment="1">
      <alignment vertical="center"/>
    </xf>
    <xf numFmtId="44" fontId="5" fillId="2" borderId="1" xfId="2" applyFont="1" applyFill="1" applyBorder="1" applyAlignment="1">
      <alignment vertical="center"/>
    </xf>
    <xf numFmtId="164" fontId="5" fillId="0" borderId="1" xfId="1" applyNumberFormat="1" applyFont="1" applyBorder="1" applyAlignment="1">
      <alignment vertical="center" wrapText="1"/>
    </xf>
    <xf numFmtId="43" fontId="5" fillId="0" borderId="1" xfId="1" applyFont="1" applyBorder="1" applyAlignment="1">
      <alignment vertical="center" wrapText="1"/>
    </xf>
    <xf numFmtId="8" fontId="4" fillId="0" borderId="1" xfId="1" applyNumberFormat="1" applyFont="1" applyBorder="1" applyAlignment="1">
      <alignment vertical="center"/>
    </xf>
    <xf numFmtId="7" fontId="4" fillId="0" borderId="1" xfId="1" applyNumberFormat="1" applyFont="1" applyBorder="1" applyAlignment="1">
      <alignment vertical="center"/>
    </xf>
    <xf numFmtId="171" fontId="4" fillId="0" borderId="1" xfId="0" applyNumberFormat="1" applyFont="1" applyBorder="1" applyAlignment="1">
      <alignment vertical="center"/>
    </xf>
    <xf numFmtId="164" fontId="4" fillId="2" borderId="1" xfId="3" applyNumberFormat="1" applyFont="1" applyFill="1" applyBorder="1" applyAlignment="1">
      <alignment vertical="center" wrapText="1"/>
    </xf>
    <xf numFmtId="164" fontId="4" fillId="2" borderId="1" xfId="3" applyNumberFormat="1" applyFont="1" applyFill="1" applyBorder="1" applyAlignment="1">
      <alignment vertical="center"/>
    </xf>
    <xf numFmtId="164" fontId="4" fillId="0" borderId="1" xfId="1" applyNumberFormat="1" applyFont="1" applyBorder="1" applyAlignment="1">
      <alignment vertical="center"/>
    </xf>
    <xf numFmtId="43" fontId="4" fillId="0" borderId="1" xfId="1" applyFont="1" applyBorder="1" applyAlignment="1">
      <alignment vertical="center"/>
    </xf>
    <xf numFmtId="2" fontId="5" fillId="0" borderId="1" xfId="0" applyNumberFormat="1" applyFont="1" applyFill="1" applyBorder="1" applyAlignment="1">
      <alignment vertical="center" wrapText="1"/>
    </xf>
    <xf numFmtId="43" fontId="5" fillId="0" borderId="1" xfId="1" applyFont="1" applyFill="1" applyBorder="1" applyAlignment="1">
      <alignment vertical="center" wrapText="1"/>
    </xf>
    <xf numFmtId="0" fontId="4" fillId="2"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6" fontId="4" fillId="0" borderId="2" xfId="0" applyNumberFormat="1" applyFont="1" applyBorder="1" applyAlignment="1">
      <alignment horizontal="center" vertical="center" wrapText="1"/>
    </xf>
    <xf numFmtId="16" fontId="4" fillId="0" borderId="3" xfId="0" applyNumberFormat="1" applyFont="1" applyBorder="1" applyAlignment="1">
      <alignment horizontal="center" vertical="center" wrapText="1"/>
    </xf>
    <xf numFmtId="16" fontId="4" fillId="0" borderId="4"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72" fontId="4" fillId="0" borderId="2" xfId="0" applyNumberFormat="1" applyFont="1" applyBorder="1" applyAlignment="1">
      <alignment horizontal="center" vertical="center" wrapText="1"/>
    </xf>
    <xf numFmtId="172" fontId="4" fillId="0" borderId="3" xfId="0" applyNumberFormat="1" applyFont="1" applyBorder="1" applyAlignment="1">
      <alignment horizontal="center" vertical="center" wrapText="1"/>
    </xf>
    <xf numFmtId="172" fontId="4" fillId="0" borderId="4"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16" fontId="4" fillId="2" borderId="1" xfId="0" applyNumberFormat="1"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15" fontId="4"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4"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8" fontId="4" fillId="0" borderId="1" xfId="0" applyNumberFormat="1"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17" fontId="4" fillId="0" borderId="2" xfId="0" applyNumberFormat="1" applyFont="1" applyBorder="1" applyAlignment="1">
      <alignment horizontal="center" vertical="center" wrapText="1"/>
    </xf>
    <xf numFmtId="0" fontId="4" fillId="2" borderId="8"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0" borderId="8" xfId="3" applyFont="1" applyFill="1" applyBorder="1" applyAlignment="1">
      <alignment horizontal="center" vertical="center" wrapText="1"/>
    </xf>
    <xf numFmtId="0" fontId="4" fillId="0" borderId="9" xfId="3"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7"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5" fillId="2" borderId="4" xfId="0" applyFont="1" applyFill="1" applyBorder="1" applyAlignment="1">
      <alignment horizontal="center" vertical="center" wrapText="1"/>
    </xf>
    <xf numFmtId="14" fontId="4" fillId="2" borderId="2"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14" fontId="4" fillId="2" borderId="4" xfId="0" applyNumberFormat="1"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6" fontId="4" fillId="0" borderId="1" xfId="0" applyNumberFormat="1" applyFont="1" applyBorder="1" applyAlignment="1">
      <alignment horizontal="center" vertical="center" wrapText="1"/>
    </xf>
    <xf numFmtId="164" fontId="4" fillId="2" borderId="1" xfId="1" applyNumberFormat="1" applyFont="1" applyFill="1" applyBorder="1" applyAlignment="1">
      <alignment vertical="center"/>
    </xf>
    <xf numFmtId="16" fontId="4" fillId="0" borderId="2" xfId="0" applyNumberFormat="1" applyFont="1" applyFill="1" applyBorder="1" applyAlignment="1">
      <alignment horizontal="center" vertical="center" wrapText="1"/>
    </xf>
    <xf numFmtId="16" fontId="4" fillId="0" borderId="3" xfId="0" applyNumberFormat="1" applyFont="1" applyFill="1" applyBorder="1" applyAlignment="1">
      <alignment horizontal="center" vertical="center" wrapText="1"/>
    </xf>
    <xf numFmtId="16" fontId="4" fillId="0" borderId="4"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5" fontId="4" fillId="0" borderId="2" xfId="3" applyNumberFormat="1" applyFont="1" applyFill="1" applyBorder="1" applyAlignment="1">
      <alignment horizontal="center" vertical="center" wrapText="1"/>
    </xf>
    <xf numFmtId="0" fontId="4" fillId="0" borderId="4" xfId="3" applyFont="1" applyBorder="1" applyAlignment="1">
      <alignment horizontal="center" vertical="center" wrapText="1"/>
    </xf>
    <xf numFmtId="15" fontId="4" fillId="0" borderId="4" xfId="3" applyNumberFormat="1" applyFont="1" applyFill="1" applyBorder="1" applyAlignment="1">
      <alignment horizontal="center" vertical="center" wrapText="1"/>
    </xf>
    <xf numFmtId="0" fontId="4" fillId="0" borderId="4" xfId="0" applyFont="1" applyFill="1" applyBorder="1" applyAlignment="1">
      <alignment horizontal="center" vertical="center"/>
    </xf>
  </cellXfs>
  <cellStyles count="4">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94"/>
  <sheetViews>
    <sheetView tabSelected="1" workbookViewId="0">
      <pane ySplit="1" topLeftCell="A2" activePane="bottomLeft" state="frozen"/>
      <selection pane="bottomLeft" activeCell="E763" sqref="E763:E765"/>
    </sheetView>
  </sheetViews>
  <sheetFormatPr baseColWidth="10" defaultRowHeight="15" x14ac:dyDescent="0.25"/>
  <cols>
    <col min="1" max="1" width="17.140625" customWidth="1"/>
    <col min="2" max="2" width="29.140625" customWidth="1"/>
    <col min="3" max="3" width="49" customWidth="1"/>
    <col min="4" max="4" width="43.140625" customWidth="1"/>
    <col min="5" max="5" width="20.28515625" customWidth="1"/>
    <col min="6" max="6" width="15" customWidth="1"/>
    <col min="7" max="8" width="20.5703125" customWidth="1"/>
  </cols>
  <sheetData>
    <row r="1" spans="1:8" ht="45" x14ac:dyDescent="0.25">
      <c r="A1" s="1" t="s">
        <v>0</v>
      </c>
      <c r="B1" s="1" t="s">
        <v>1</v>
      </c>
      <c r="C1" s="1" t="s">
        <v>2</v>
      </c>
      <c r="D1" s="1" t="s">
        <v>3</v>
      </c>
      <c r="E1" s="1" t="s">
        <v>4</v>
      </c>
      <c r="F1" s="1" t="s">
        <v>5</v>
      </c>
      <c r="G1" s="1" t="s">
        <v>6</v>
      </c>
      <c r="H1" s="1" t="s">
        <v>7</v>
      </c>
    </row>
    <row r="2" spans="1:8" ht="21.95" customHeight="1" x14ac:dyDescent="0.25">
      <c r="A2" s="161" t="s">
        <v>8</v>
      </c>
      <c r="B2" s="157" t="s">
        <v>9</v>
      </c>
      <c r="C2" s="157" t="s">
        <v>10</v>
      </c>
      <c r="D2" s="157" t="s">
        <v>10</v>
      </c>
      <c r="E2" s="129" t="s">
        <v>11</v>
      </c>
      <c r="F2" s="166" t="s">
        <v>12</v>
      </c>
      <c r="G2" s="28"/>
      <c r="H2" s="28"/>
    </row>
    <row r="3" spans="1:8" ht="21.95" customHeight="1" x14ac:dyDescent="0.25">
      <c r="A3" s="161"/>
      <c r="B3" s="157"/>
      <c r="C3" s="157"/>
      <c r="D3" s="157"/>
      <c r="E3" s="129"/>
      <c r="F3" s="129"/>
      <c r="G3" s="28">
        <v>892</v>
      </c>
      <c r="H3" s="28">
        <v>908</v>
      </c>
    </row>
    <row r="4" spans="1:8" ht="21.95" customHeight="1" x14ac:dyDescent="0.25">
      <c r="A4" s="161"/>
      <c r="B4" s="157"/>
      <c r="C4" s="157"/>
      <c r="D4" s="157"/>
      <c r="E4" s="129"/>
      <c r="F4" s="129"/>
      <c r="G4" s="28"/>
      <c r="H4" s="29"/>
    </row>
    <row r="5" spans="1:8" ht="24.95" customHeight="1" x14ac:dyDescent="0.25">
      <c r="A5" s="161" t="s">
        <v>13</v>
      </c>
      <c r="B5" s="157" t="s">
        <v>14</v>
      </c>
      <c r="C5" s="157" t="s">
        <v>15</v>
      </c>
      <c r="D5" s="157" t="s">
        <v>15</v>
      </c>
      <c r="E5" s="129" t="s">
        <v>11</v>
      </c>
      <c r="F5" s="166" t="s">
        <v>16</v>
      </c>
      <c r="G5" s="167">
        <v>0</v>
      </c>
      <c r="H5" s="167">
        <v>0</v>
      </c>
    </row>
    <row r="6" spans="1:8" ht="24.95" customHeight="1" x14ac:dyDescent="0.25">
      <c r="A6" s="161"/>
      <c r="B6" s="157"/>
      <c r="C6" s="157"/>
      <c r="D6" s="157"/>
      <c r="E6" s="129"/>
      <c r="F6" s="129"/>
      <c r="G6" s="167"/>
      <c r="H6" s="167"/>
    </row>
    <row r="7" spans="1:8" ht="24.95" customHeight="1" x14ac:dyDescent="0.25">
      <c r="A7" s="161"/>
      <c r="B7" s="157"/>
      <c r="C7" s="157"/>
      <c r="D7" s="157"/>
      <c r="E7" s="129"/>
      <c r="F7" s="129"/>
      <c r="G7" s="167"/>
      <c r="H7" s="167"/>
    </row>
    <row r="8" spans="1:8" x14ac:dyDescent="0.25">
      <c r="A8" s="161" t="s">
        <v>17</v>
      </c>
      <c r="B8" s="157" t="s">
        <v>18</v>
      </c>
      <c r="C8" s="157" t="s">
        <v>19</v>
      </c>
      <c r="D8" s="157" t="s">
        <v>19</v>
      </c>
      <c r="E8" s="129" t="s">
        <v>11</v>
      </c>
      <c r="F8" s="166" t="s">
        <v>20</v>
      </c>
      <c r="G8" s="167">
        <v>0</v>
      </c>
      <c r="H8" s="28"/>
    </row>
    <row r="9" spans="1:8" x14ac:dyDescent="0.25">
      <c r="A9" s="161"/>
      <c r="B9" s="157"/>
      <c r="C9" s="157"/>
      <c r="D9" s="157"/>
      <c r="E9" s="129"/>
      <c r="F9" s="129"/>
      <c r="G9" s="167"/>
      <c r="H9" s="28">
        <f>95*2</f>
        <v>190</v>
      </c>
    </row>
    <row r="10" spans="1:8" x14ac:dyDescent="0.25">
      <c r="A10" s="161"/>
      <c r="B10" s="157"/>
      <c r="C10" s="157"/>
      <c r="D10" s="157"/>
      <c r="E10" s="129"/>
      <c r="F10" s="129"/>
      <c r="G10" s="167"/>
      <c r="H10" s="29"/>
    </row>
    <row r="11" spans="1:8" x14ac:dyDescent="0.25">
      <c r="A11" s="163" t="s">
        <v>21</v>
      </c>
      <c r="B11" s="130" t="s">
        <v>22</v>
      </c>
      <c r="C11" s="162" t="s">
        <v>23</v>
      </c>
      <c r="D11" s="162" t="s">
        <v>24</v>
      </c>
      <c r="E11" s="130" t="s">
        <v>25</v>
      </c>
      <c r="F11" s="130" t="s">
        <v>26</v>
      </c>
      <c r="G11" s="30"/>
      <c r="H11" s="30">
        <v>0</v>
      </c>
    </row>
    <row r="12" spans="1:8" x14ac:dyDescent="0.25">
      <c r="A12" s="164"/>
      <c r="B12" s="93"/>
      <c r="C12" s="143"/>
      <c r="D12" s="143"/>
      <c r="E12" s="93"/>
      <c r="F12" s="93"/>
      <c r="G12" s="30">
        <v>0</v>
      </c>
      <c r="H12" s="30">
        <v>0</v>
      </c>
    </row>
    <row r="13" spans="1:8" x14ac:dyDescent="0.25">
      <c r="A13" s="165"/>
      <c r="B13" s="94"/>
      <c r="C13" s="150"/>
      <c r="D13" s="150"/>
      <c r="E13" s="94"/>
      <c r="F13" s="94"/>
      <c r="G13" s="31"/>
      <c r="H13" s="30">
        <v>0</v>
      </c>
    </row>
    <row r="14" spans="1:8" x14ac:dyDescent="0.25">
      <c r="A14" s="163" t="s">
        <v>21</v>
      </c>
      <c r="B14" s="130" t="s">
        <v>27</v>
      </c>
      <c r="C14" s="162" t="s">
        <v>28</v>
      </c>
      <c r="D14" s="162" t="s">
        <v>29</v>
      </c>
      <c r="E14" s="130" t="s">
        <v>25</v>
      </c>
      <c r="F14" s="130" t="s">
        <v>30</v>
      </c>
      <c r="G14" s="30"/>
      <c r="H14" s="30">
        <v>0</v>
      </c>
    </row>
    <row r="15" spans="1:8" x14ac:dyDescent="0.25">
      <c r="A15" s="164"/>
      <c r="B15" s="93"/>
      <c r="C15" s="143"/>
      <c r="D15" s="117"/>
      <c r="E15" s="93"/>
      <c r="F15" s="93"/>
      <c r="G15" s="30">
        <v>0</v>
      </c>
      <c r="H15" s="30">
        <v>0</v>
      </c>
    </row>
    <row r="16" spans="1:8" x14ac:dyDescent="0.25">
      <c r="A16" s="165"/>
      <c r="B16" s="94"/>
      <c r="C16" s="150"/>
      <c r="D16" s="118"/>
      <c r="E16" s="94"/>
      <c r="F16" s="94"/>
      <c r="G16" s="31"/>
      <c r="H16" s="30">
        <v>0</v>
      </c>
    </row>
    <row r="17" spans="1:8" x14ac:dyDescent="0.25">
      <c r="A17" s="163" t="s">
        <v>21</v>
      </c>
      <c r="B17" s="130" t="s">
        <v>31</v>
      </c>
      <c r="C17" s="162" t="s">
        <v>32</v>
      </c>
      <c r="D17" s="162" t="s">
        <v>33</v>
      </c>
      <c r="E17" s="130" t="s">
        <v>25</v>
      </c>
      <c r="F17" s="130" t="s">
        <v>34</v>
      </c>
      <c r="G17" s="30"/>
      <c r="H17" s="30">
        <v>0</v>
      </c>
    </row>
    <row r="18" spans="1:8" x14ac:dyDescent="0.25">
      <c r="A18" s="164"/>
      <c r="B18" s="93"/>
      <c r="C18" s="143"/>
      <c r="D18" s="143"/>
      <c r="E18" s="93"/>
      <c r="F18" s="93"/>
      <c r="G18" s="30">
        <v>0</v>
      </c>
      <c r="H18" s="30">
        <v>0</v>
      </c>
    </row>
    <row r="19" spans="1:8" x14ac:dyDescent="0.25">
      <c r="A19" s="165"/>
      <c r="B19" s="94"/>
      <c r="C19" s="150"/>
      <c r="D19" s="150"/>
      <c r="E19" s="94"/>
      <c r="F19" s="94"/>
      <c r="G19" s="31"/>
      <c r="H19" s="30">
        <v>0</v>
      </c>
    </row>
    <row r="20" spans="1:8" x14ac:dyDescent="0.25">
      <c r="A20" s="163" t="s">
        <v>21</v>
      </c>
      <c r="B20" s="130" t="s">
        <v>22</v>
      </c>
      <c r="C20" s="162" t="s">
        <v>35</v>
      </c>
      <c r="D20" s="162" t="s">
        <v>36</v>
      </c>
      <c r="E20" s="130" t="s">
        <v>25</v>
      </c>
      <c r="F20" s="130" t="s">
        <v>37</v>
      </c>
      <c r="G20" s="30"/>
      <c r="H20" s="30">
        <v>0</v>
      </c>
    </row>
    <row r="21" spans="1:8" x14ac:dyDescent="0.25">
      <c r="A21" s="164"/>
      <c r="B21" s="93"/>
      <c r="C21" s="143"/>
      <c r="D21" s="117"/>
      <c r="E21" s="93"/>
      <c r="F21" s="93"/>
      <c r="G21" s="30">
        <v>0</v>
      </c>
      <c r="H21" s="30">
        <v>0</v>
      </c>
    </row>
    <row r="22" spans="1:8" x14ac:dyDescent="0.25">
      <c r="A22" s="165"/>
      <c r="B22" s="94"/>
      <c r="C22" s="150"/>
      <c r="D22" s="118"/>
      <c r="E22" s="94"/>
      <c r="F22" s="94"/>
      <c r="G22" s="31"/>
      <c r="H22" s="30">
        <v>0</v>
      </c>
    </row>
    <row r="23" spans="1:8" x14ac:dyDescent="0.25">
      <c r="A23" s="163" t="s">
        <v>21</v>
      </c>
      <c r="B23" s="130" t="s">
        <v>27</v>
      </c>
      <c r="C23" s="162" t="s">
        <v>38</v>
      </c>
      <c r="D23" s="162" t="s">
        <v>39</v>
      </c>
      <c r="E23" s="130" t="s">
        <v>25</v>
      </c>
      <c r="F23" s="130" t="s">
        <v>40</v>
      </c>
      <c r="G23" s="30"/>
      <c r="H23" s="30">
        <v>0</v>
      </c>
    </row>
    <row r="24" spans="1:8" x14ac:dyDescent="0.25">
      <c r="A24" s="164"/>
      <c r="B24" s="93"/>
      <c r="C24" s="143"/>
      <c r="D24" s="143"/>
      <c r="E24" s="93"/>
      <c r="F24" s="93"/>
      <c r="G24" s="30">
        <v>0</v>
      </c>
      <c r="H24" s="30">
        <v>0</v>
      </c>
    </row>
    <row r="25" spans="1:8" x14ac:dyDescent="0.25">
      <c r="A25" s="165"/>
      <c r="B25" s="94"/>
      <c r="C25" s="150"/>
      <c r="D25" s="150"/>
      <c r="E25" s="94"/>
      <c r="F25" s="94"/>
      <c r="G25" s="31"/>
      <c r="H25" s="30">
        <v>0</v>
      </c>
    </row>
    <row r="26" spans="1:8" x14ac:dyDescent="0.25">
      <c r="A26" s="163" t="s">
        <v>21</v>
      </c>
      <c r="B26" s="130" t="s">
        <v>22</v>
      </c>
      <c r="C26" s="162" t="s">
        <v>41</v>
      </c>
      <c r="D26" s="162" t="s">
        <v>42</v>
      </c>
      <c r="E26" s="130" t="s">
        <v>25</v>
      </c>
      <c r="F26" s="130" t="s">
        <v>43</v>
      </c>
      <c r="G26" s="30"/>
      <c r="H26" s="30">
        <v>0</v>
      </c>
    </row>
    <row r="27" spans="1:8" x14ac:dyDescent="0.25">
      <c r="A27" s="164"/>
      <c r="B27" s="93"/>
      <c r="C27" s="143"/>
      <c r="D27" s="143"/>
      <c r="E27" s="93"/>
      <c r="F27" s="93"/>
      <c r="G27" s="30">
        <v>0</v>
      </c>
      <c r="H27" s="30">
        <v>0</v>
      </c>
    </row>
    <row r="28" spans="1:8" x14ac:dyDescent="0.25">
      <c r="A28" s="165"/>
      <c r="B28" s="94"/>
      <c r="C28" s="150"/>
      <c r="D28" s="150"/>
      <c r="E28" s="94"/>
      <c r="F28" s="94"/>
      <c r="G28" s="31"/>
      <c r="H28" s="30">
        <v>0</v>
      </c>
    </row>
    <row r="29" spans="1:8" x14ac:dyDescent="0.25">
      <c r="A29" s="163" t="s">
        <v>21</v>
      </c>
      <c r="B29" s="130" t="s">
        <v>27</v>
      </c>
      <c r="C29" s="162" t="s">
        <v>44</v>
      </c>
      <c r="D29" s="162" t="s">
        <v>45</v>
      </c>
      <c r="E29" s="130" t="s">
        <v>25</v>
      </c>
      <c r="F29" s="130" t="s">
        <v>46</v>
      </c>
      <c r="G29" s="30"/>
      <c r="H29" s="30">
        <v>0</v>
      </c>
    </row>
    <row r="30" spans="1:8" x14ac:dyDescent="0.25">
      <c r="A30" s="164"/>
      <c r="B30" s="93"/>
      <c r="C30" s="143"/>
      <c r="D30" s="143"/>
      <c r="E30" s="93"/>
      <c r="F30" s="93"/>
      <c r="G30" s="30">
        <v>0</v>
      </c>
      <c r="H30" s="30">
        <v>0</v>
      </c>
    </row>
    <row r="31" spans="1:8" x14ac:dyDescent="0.25">
      <c r="A31" s="165"/>
      <c r="B31" s="94"/>
      <c r="C31" s="150"/>
      <c r="D31" s="150"/>
      <c r="E31" s="94"/>
      <c r="F31" s="94"/>
      <c r="G31" s="31"/>
      <c r="H31" s="30">
        <v>0</v>
      </c>
    </row>
    <row r="32" spans="1:8" x14ac:dyDescent="0.25">
      <c r="A32" s="163" t="s">
        <v>21</v>
      </c>
      <c r="B32" s="130" t="s">
        <v>47</v>
      </c>
      <c r="C32" s="162" t="s">
        <v>48</v>
      </c>
      <c r="D32" s="162" t="s">
        <v>49</v>
      </c>
      <c r="E32" s="130" t="s">
        <v>25</v>
      </c>
      <c r="F32" s="130" t="s">
        <v>50</v>
      </c>
      <c r="G32" s="30"/>
      <c r="H32" s="30">
        <v>0</v>
      </c>
    </row>
    <row r="33" spans="1:8" x14ac:dyDescent="0.25">
      <c r="A33" s="164"/>
      <c r="B33" s="93"/>
      <c r="C33" s="143"/>
      <c r="D33" s="143"/>
      <c r="E33" s="93"/>
      <c r="F33" s="93"/>
      <c r="G33" s="30">
        <v>0</v>
      </c>
      <c r="H33" s="30">
        <v>0</v>
      </c>
    </row>
    <row r="34" spans="1:8" x14ac:dyDescent="0.25">
      <c r="A34" s="165"/>
      <c r="B34" s="94"/>
      <c r="C34" s="150"/>
      <c r="D34" s="150"/>
      <c r="E34" s="94"/>
      <c r="F34" s="94"/>
      <c r="G34" s="31"/>
      <c r="H34" s="30">
        <v>0</v>
      </c>
    </row>
    <row r="35" spans="1:8" x14ac:dyDescent="0.25">
      <c r="A35" s="163" t="s">
        <v>21</v>
      </c>
      <c r="B35" s="130" t="s">
        <v>22</v>
      </c>
      <c r="C35" s="162" t="s">
        <v>51</v>
      </c>
      <c r="D35" s="162" t="s">
        <v>52</v>
      </c>
      <c r="E35" s="130" t="s">
        <v>25</v>
      </c>
      <c r="F35" s="130" t="s">
        <v>53</v>
      </c>
      <c r="G35" s="30"/>
      <c r="H35" s="30">
        <v>0</v>
      </c>
    </row>
    <row r="36" spans="1:8" x14ac:dyDescent="0.25">
      <c r="A36" s="164"/>
      <c r="B36" s="93"/>
      <c r="C36" s="143"/>
      <c r="D36" s="143"/>
      <c r="E36" s="93"/>
      <c r="F36" s="93"/>
      <c r="G36" s="30">
        <v>0</v>
      </c>
      <c r="H36" s="30">
        <v>0</v>
      </c>
    </row>
    <row r="37" spans="1:8" x14ac:dyDescent="0.25">
      <c r="A37" s="165"/>
      <c r="B37" s="94"/>
      <c r="C37" s="150"/>
      <c r="D37" s="150"/>
      <c r="E37" s="94"/>
      <c r="F37" s="94"/>
      <c r="G37" s="31"/>
      <c r="H37" s="30">
        <v>0</v>
      </c>
    </row>
    <row r="38" spans="1:8" x14ac:dyDescent="0.25">
      <c r="A38" s="163" t="s">
        <v>21</v>
      </c>
      <c r="B38" s="130" t="s">
        <v>27</v>
      </c>
      <c r="C38" s="162" t="s">
        <v>54</v>
      </c>
      <c r="D38" s="162" t="s">
        <v>55</v>
      </c>
      <c r="E38" s="130" t="s">
        <v>25</v>
      </c>
      <c r="F38" s="130" t="s">
        <v>56</v>
      </c>
      <c r="G38" s="30"/>
      <c r="H38" s="30">
        <v>0</v>
      </c>
    </row>
    <row r="39" spans="1:8" x14ac:dyDescent="0.25">
      <c r="A39" s="164"/>
      <c r="B39" s="93"/>
      <c r="C39" s="143"/>
      <c r="D39" s="143"/>
      <c r="E39" s="93"/>
      <c r="F39" s="93"/>
      <c r="G39" s="30">
        <v>0</v>
      </c>
      <c r="H39" s="30">
        <v>0</v>
      </c>
    </row>
    <row r="40" spans="1:8" x14ac:dyDescent="0.25">
      <c r="A40" s="165"/>
      <c r="B40" s="94"/>
      <c r="C40" s="150"/>
      <c r="D40" s="150"/>
      <c r="E40" s="94"/>
      <c r="F40" s="94"/>
      <c r="G40" s="31"/>
      <c r="H40" s="30">
        <v>0</v>
      </c>
    </row>
    <row r="41" spans="1:8" x14ac:dyDescent="0.25">
      <c r="A41" s="163" t="s">
        <v>21</v>
      </c>
      <c r="B41" s="130" t="s">
        <v>57</v>
      </c>
      <c r="C41" s="162" t="s">
        <v>58</v>
      </c>
      <c r="D41" s="162" t="s">
        <v>59</v>
      </c>
      <c r="E41" s="130" t="s">
        <v>25</v>
      </c>
      <c r="F41" s="130" t="s">
        <v>60</v>
      </c>
      <c r="G41" s="30"/>
      <c r="H41" s="30">
        <v>0</v>
      </c>
    </row>
    <row r="42" spans="1:8" x14ac:dyDescent="0.25">
      <c r="A42" s="164"/>
      <c r="B42" s="93"/>
      <c r="C42" s="143"/>
      <c r="D42" s="143"/>
      <c r="E42" s="93"/>
      <c r="F42" s="93"/>
      <c r="G42" s="30">
        <v>0</v>
      </c>
      <c r="H42" s="30">
        <v>0</v>
      </c>
    </row>
    <row r="43" spans="1:8" x14ac:dyDescent="0.25">
      <c r="A43" s="165"/>
      <c r="B43" s="94"/>
      <c r="C43" s="150"/>
      <c r="D43" s="150"/>
      <c r="E43" s="94"/>
      <c r="F43" s="94"/>
      <c r="G43" s="31"/>
      <c r="H43" s="30">
        <v>0</v>
      </c>
    </row>
    <row r="44" spans="1:8" x14ac:dyDescent="0.25">
      <c r="A44" s="113" t="s">
        <v>61</v>
      </c>
      <c r="B44" s="116" t="s">
        <v>62</v>
      </c>
      <c r="C44" s="116" t="s">
        <v>63</v>
      </c>
      <c r="D44" s="116" t="s">
        <v>64</v>
      </c>
      <c r="E44" s="116" t="s">
        <v>65</v>
      </c>
      <c r="F44" s="126" t="s">
        <v>66</v>
      </c>
      <c r="G44" s="32">
        <v>0</v>
      </c>
      <c r="H44" s="32">
        <v>0</v>
      </c>
    </row>
    <row r="45" spans="1:8" x14ac:dyDescent="0.25">
      <c r="A45" s="114"/>
      <c r="B45" s="117"/>
      <c r="C45" s="117"/>
      <c r="D45" s="117"/>
      <c r="E45" s="117"/>
      <c r="F45" s="127"/>
      <c r="G45" s="32">
        <v>0</v>
      </c>
      <c r="H45" s="32">
        <v>0</v>
      </c>
    </row>
    <row r="46" spans="1:8" x14ac:dyDescent="0.25">
      <c r="A46" s="115"/>
      <c r="B46" s="118"/>
      <c r="C46" s="118"/>
      <c r="D46" s="118"/>
      <c r="E46" s="118"/>
      <c r="F46" s="128"/>
      <c r="G46" s="33"/>
      <c r="H46" s="32">
        <v>0</v>
      </c>
    </row>
    <row r="47" spans="1:8" x14ac:dyDescent="0.25">
      <c r="A47" s="113" t="s">
        <v>1133</v>
      </c>
      <c r="B47" s="116" t="s">
        <v>62</v>
      </c>
      <c r="C47" s="116" t="s">
        <v>67</v>
      </c>
      <c r="D47" s="116" t="s">
        <v>68</v>
      </c>
      <c r="E47" s="116" t="s">
        <v>65</v>
      </c>
      <c r="F47" s="126" t="s">
        <v>69</v>
      </c>
      <c r="G47" s="32">
        <v>0</v>
      </c>
      <c r="H47" s="32">
        <v>0</v>
      </c>
    </row>
    <row r="48" spans="1:8" x14ac:dyDescent="0.25">
      <c r="A48" s="114"/>
      <c r="B48" s="117"/>
      <c r="C48" s="117"/>
      <c r="D48" s="117"/>
      <c r="E48" s="117"/>
      <c r="F48" s="127"/>
      <c r="G48" s="32">
        <v>0</v>
      </c>
      <c r="H48" s="32">
        <v>0</v>
      </c>
    </row>
    <row r="49" spans="1:8" x14ac:dyDescent="0.25">
      <c r="A49" s="115"/>
      <c r="B49" s="118"/>
      <c r="C49" s="118"/>
      <c r="D49" s="118"/>
      <c r="E49" s="118"/>
      <c r="F49" s="128"/>
      <c r="G49" s="33"/>
      <c r="H49" s="32">
        <v>0</v>
      </c>
    </row>
    <row r="50" spans="1:8" x14ac:dyDescent="0.25">
      <c r="A50" s="113" t="s">
        <v>1133</v>
      </c>
      <c r="B50" s="116" t="s">
        <v>70</v>
      </c>
      <c r="C50" s="116" t="s">
        <v>67</v>
      </c>
      <c r="D50" s="116" t="s">
        <v>68</v>
      </c>
      <c r="E50" s="116" t="s">
        <v>65</v>
      </c>
      <c r="F50" s="126" t="s">
        <v>69</v>
      </c>
      <c r="G50" s="32">
        <v>0</v>
      </c>
      <c r="H50" s="32">
        <v>0</v>
      </c>
    </row>
    <row r="51" spans="1:8" x14ac:dyDescent="0.25">
      <c r="A51" s="114"/>
      <c r="B51" s="117"/>
      <c r="C51" s="117"/>
      <c r="D51" s="117"/>
      <c r="E51" s="117"/>
      <c r="F51" s="127"/>
      <c r="G51" s="32">
        <v>0</v>
      </c>
      <c r="H51" s="32">
        <v>0</v>
      </c>
    </row>
    <row r="52" spans="1:8" x14ac:dyDescent="0.25">
      <c r="A52" s="115"/>
      <c r="B52" s="118"/>
      <c r="C52" s="118"/>
      <c r="D52" s="118"/>
      <c r="E52" s="118"/>
      <c r="F52" s="128"/>
      <c r="G52" s="33"/>
      <c r="H52" s="32">
        <v>0</v>
      </c>
    </row>
    <row r="53" spans="1:8" x14ac:dyDescent="0.25">
      <c r="A53" s="113" t="s">
        <v>1133</v>
      </c>
      <c r="B53" s="116" t="s">
        <v>62</v>
      </c>
      <c r="C53" s="116" t="s">
        <v>71</v>
      </c>
      <c r="D53" s="116" t="s">
        <v>72</v>
      </c>
      <c r="E53" s="116" t="s">
        <v>65</v>
      </c>
      <c r="F53" s="126" t="s">
        <v>40</v>
      </c>
      <c r="G53" s="32">
        <v>0</v>
      </c>
      <c r="H53" s="32">
        <v>0</v>
      </c>
    </row>
    <row r="54" spans="1:8" x14ac:dyDescent="0.25">
      <c r="A54" s="114"/>
      <c r="B54" s="117"/>
      <c r="C54" s="117"/>
      <c r="D54" s="117"/>
      <c r="E54" s="117"/>
      <c r="F54" s="127"/>
      <c r="G54" s="32">
        <v>0</v>
      </c>
      <c r="H54" s="32">
        <v>0</v>
      </c>
    </row>
    <row r="55" spans="1:8" x14ac:dyDescent="0.25">
      <c r="A55" s="115"/>
      <c r="B55" s="118"/>
      <c r="C55" s="118"/>
      <c r="D55" s="118"/>
      <c r="E55" s="118"/>
      <c r="F55" s="128"/>
      <c r="G55" s="33"/>
      <c r="H55" s="32">
        <v>0</v>
      </c>
    </row>
    <row r="56" spans="1:8" ht="42.75" customHeight="1" x14ac:dyDescent="0.25">
      <c r="A56" s="110" t="s">
        <v>73</v>
      </c>
      <c r="B56" s="82" t="s">
        <v>74</v>
      </c>
      <c r="C56" s="82" t="s">
        <v>75</v>
      </c>
      <c r="D56" s="82" t="s">
        <v>76</v>
      </c>
      <c r="E56" s="110" t="s">
        <v>77</v>
      </c>
      <c r="F56" s="168" t="s">
        <v>78</v>
      </c>
      <c r="G56" s="34">
        <v>0</v>
      </c>
      <c r="H56" s="34">
        <v>0</v>
      </c>
    </row>
    <row r="57" spans="1:8" x14ac:dyDescent="0.25">
      <c r="A57" s="119"/>
      <c r="B57" s="83"/>
      <c r="C57" s="83"/>
      <c r="D57" s="83"/>
      <c r="E57" s="119"/>
      <c r="F57" s="169"/>
      <c r="G57" s="34">
        <v>594</v>
      </c>
      <c r="H57" s="34">
        <v>0</v>
      </c>
    </row>
    <row r="58" spans="1:8" x14ac:dyDescent="0.25">
      <c r="A58" s="120"/>
      <c r="B58" s="84"/>
      <c r="C58" s="84"/>
      <c r="D58" s="84"/>
      <c r="E58" s="120"/>
      <c r="F58" s="170"/>
      <c r="G58" s="35">
        <v>0</v>
      </c>
      <c r="H58" s="35">
        <v>0</v>
      </c>
    </row>
    <row r="59" spans="1:8" x14ac:dyDescent="0.25">
      <c r="A59" s="110" t="s">
        <v>79</v>
      </c>
      <c r="B59" s="82" t="s">
        <v>80</v>
      </c>
      <c r="C59" s="88" t="s">
        <v>75</v>
      </c>
      <c r="D59" s="88" t="s">
        <v>81</v>
      </c>
      <c r="E59" s="110" t="s">
        <v>77</v>
      </c>
      <c r="F59" s="168" t="s">
        <v>82</v>
      </c>
      <c r="G59" s="34">
        <v>0</v>
      </c>
      <c r="H59" s="35">
        <v>0</v>
      </c>
    </row>
    <row r="60" spans="1:8" x14ac:dyDescent="0.25">
      <c r="A60" s="119"/>
      <c r="B60" s="83"/>
      <c r="C60" s="91"/>
      <c r="D60" s="91"/>
      <c r="E60" s="119"/>
      <c r="F60" s="169"/>
      <c r="G60" s="34">
        <v>605</v>
      </c>
      <c r="H60" s="34">
        <v>0</v>
      </c>
    </row>
    <row r="61" spans="1:8" x14ac:dyDescent="0.25">
      <c r="A61" s="120"/>
      <c r="B61" s="84"/>
      <c r="C61" s="92"/>
      <c r="D61" s="92"/>
      <c r="E61" s="120"/>
      <c r="F61" s="170"/>
      <c r="G61" s="35">
        <v>0</v>
      </c>
      <c r="H61" s="35">
        <v>0</v>
      </c>
    </row>
    <row r="62" spans="1:8" x14ac:dyDescent="0.25">
      <c r="A62" s="110" t="s">
        <v>83</v>
      </c>
      <c r="B62" s="82" t="s">
        <v>84</v>
      </c>
      <c r="C62" s="88" t="s">
        <v>85</v>
      </c>
      <c r="D62" s="88" t="s">
        <v>86</v>
      </c>
      <c r="E62" s="110" t="s">
        <v>77</v>
      </c>
      <c r="F62" s="168" t="s">
        <v>87</v>
      </c>
      <c r="G62" s="34">
        <v>0</v>
      </c>
      <c r="H62" s="34">
        <v>0</v>
      </c>
    </row>
    <row r="63" spans="1:8" x14ac:dyDescent="0.25">
      <c r="A63" s="119"/>
      <c r="B63" s="83"/>
      <c r="C63" s="91"/>
      <c r="D63" s="91"/>
      <c r="E63" s="119"/>
      <c r="F63" s="169"/>
      <c r="G63" s="34">
        <v>1000</v>
      </c>
      <c r="H63" s="34">
        <v>0</v>
      </c>
    </row>
    <row r="64" spans="1:8" x14ac:dyDescent="0.25">
      <c r="A64" s="120"/>
      <c r="B64" s="84"/>
      <c r="C64" s="92"/>
      <c r="D64" s="92"/>
      <c r="E64" s="120"/>
      <c r="F64" s="170"/>
      <c r="G64" s="35">
        <v>0</v>
      </c>
      <c r="H64" s="35">
        <v>0</v>
      </c>
    </row>
    <row r="65" spans="1:8" ht="28.5" customHeight="1" x14ac:dyDescent="0.25">
      <c r="A65" s="110" t="s">
        <v>88</v>
      </c>
      <c r="B65" s="82" t="s">
        <v>89</v>
      </c>
      <c r="C65" s="113" t="s">
        <v>1133</v>
      </c>
      <c r="D65" s="88" t="s">
        <v>90</v>
      </c>
      <c r="E65" s="110" t="s">
        <v>77</v>
      </c>
      <c r="F65" s="168" t="s">
        <v>91</v>
      </c>
      <c r="G65" s="34">
        <v>0</v>
      </c>
      <c r="H65" s="34">
        <v>0</v>
      </c>
    </row>
    <row r="66" spans="1:8" x14ac:dyDescent="0.25">
      <c r="A66" s="119"/>
      <c r="B66" s="83"/>
      <c r="C66" s="114"/>
      <c r="D66" s="91"/>
      <c r="E66" s="119"/>
      <c r="F66" s="169"/>
      <c r="G66" s="34">
        <v>0</v>
      </c>
      <c r="H66" s="34">
        <v>0</v>
      </c>
    </row>
    <row r="67" spans="1:8" x14ac:dyDescent="0.25">
      <c r="A67" s="120"/>
      <c r="B67" s="84"/>
      <c r="C67" s="115"/>
      <c r="D67" s="92"/>
      <c r="E67" s="120"/>
      <c r="F67" s="170"/>
      <c r="G67" s="35">
        <v>0</v>
      </c>
      <c r="H67" s="35">
        <v>0</v>
      </c>
    </row>
    <row r="68" spans="1:8" ht="42.75" x14ac:dyDescent="0.25">
      <c r="A68" s="9" t="s">
        <v>92</v>
      </c>
      <c r="B68" s="9" t="s">
        <v>93</v>
      </c>
      <c r="C68" s="10" t="s">
        <v>94</v>
      </c>
      <c r="D68" s="10" t="s">
        <v>95</v>
      </c>
      <c r="E68" s="10" t="s">
        <v>108</v>
      </c>
      <c r="F68" s="11" t="s">
        <v>37</v>
      </c>
      <c r="G68" s="36" t="s">
        <v>96</v>
      </c>
      <c r="H68" s="37" t="s">
        <v>97</v>
      </c>
    </row>
    <row r="69" spans="1:8" ht="42.75" x14ac:dyDescent="0.25">
      <c r="A69" s="9" t="s">
        <v>92</v>
      </c>
      <c r="B69" s="9" t="s">
        <v>98</v>
      </c>
      <c r="C69" s="10" t="s">
        <v>99</v>
      </c>
      <c r="D69" s="10" t="s">
        <v>100</v>
      </c>
      <c r="E69" s="10" t="s">
        <v>108</v>
      </c>
      <c r="F69" s="11" t="s">
        <v>43</v>
      </c>
      <c r="G69" s="36" t="s">
        <v>101</v>
      </c>
      <c r="H69" s="37" t="s">
        <v>97</v>
      </c>
    </row>
    <row r="70" spans="1:8" ht="42.75" x14ac:dyDescent="0.25">
      <c r="A70" s="9" t="s">
        <v>92</v>
      </c>
      <c r="B70" s="9" t="s">
        <v>102</v>
      </c>
      <c r="C70" s="10" t="s">
        <v>99</v>
      </c>
      <c r="D70" s="10" t="s">
        <v>103</v>
      </c>
      <c r="E70" s="10" t="s">
        <v>108</v>
      </c>
      <c r="F70" s="11" t="s">
        <v>46</v>
      </c>
      <c r="G70" s="36" t="s">
        <v>101</v>
      </c>
      <c r="H70" s="37" t="s">
        <v>97</v>
      </c>
    </row>
    <row r="71" spans="1:8" ht="42.75" x14ac:dyDescent="0.25">
      <c r="A71" s="9" t="s">
        <v>92</v>
      </c>
      <c r="B71" s="9" t="s">
        <v>104</v>
      </c>
      <c r="C71" s="10" t="s">
        <v>99</v>
      </c>
      <c r="D71" s="10" t="s">
        <v>105</v>
      </c>
      <c r="E71" s="10" t="s">
        <v>108</v>
      </c>
      <c r="F71" s="11" t="s">
        <v>53</v>
      </c>
      <c r="G71" s="36" t="s">
        <v>101</v>
      </c>
      <c r="H71" s="37" t="s">
        <v>97</v>
      </c>
    </row>
    <row r="72" spans="1:8" ht="42.75" x14ac:dyDescent="0.25">
      <c r="A72" s="9" t="s">
        <v>92</v>
      </c>
      <c r="B72" s="9" t="s">
        <v>106</v>
      </c>
      <c r="C72" s="10" t="s">
        <v>99</v>
      </c>
      <c r="D72" s="10" t="s">
        <v>107</v>
      </c>
      <c r="E72" s="10" t="s">
        <v>108</v>
      </c>
      <c r="F72" s="11" t="s">
        <v>56</v>
      </c>
      <c r="G72" s="36" t="s">
        <v>101</v>
      </c>
      <c r="H72" s="37" t="s">
        <v>97</v>
      </c>
    </row>
    <row r="73" spans="1:8" x14ac:dyDescent="0.25">
      <c r="A73" s="82" t="s">
        <v>113</v>
      </c>
      <c r="B73" s="82" t="s">
        <v>109</v>
      </c>
      <c r="C73" s="82" t="s">
        <v>99</v>
      </c>
      <c r="D73" s="82" t="s">
        <v>110</v>
      </c>
      <c r="E73" s="82" t="s">
        <v>111</v>
      </c>
      <c r="F73" s="82" t="s">
        <v>112</v>
      </c>
      <c r="G73" s="38">
        <v>0</v>
      </c>
      <c r="H73" s="38"/>
    </row>
    <row r="74" spans="1:8" ht="42.75" customHeight="1" x14ac:dyDescent="0.25">
      <c r="A74" s="83"/>
      <c r="B74" s="83"/>
      <c r="C74" s="83"/>
      <c r="D74" s="83"/>
      <c r="E74" s="93"/>
      <c r="F74" s="83"/>
      <c r="G74" s="38">
        <v>0</v>
      </c>
      <c r="H74" s="38">
        <v>0</v>
      </c>
    </row>
    <row r="75" spans="1:8" x14ac:dyDescent="0.25">
      <c r="A75" s="84"/>
      <c r="B75" s="84"/>
      <c r="C75" s="84"/>
      <c r="D75" s="84"/>
      <c r="E75" s="94"/>
      <c r="F75" s="84"/>
      <c r="G75" s="38"/>
      <c r="H75" s="38"/>
    </row>
    <row r="76" spans="1:8" x14ac:dyDescent="0.25">
      <c r="A76" s="82" t="s">
        <v>113</v>
      </c>
      <c r="B76" s="82" t="s">
        <v>114</v>
      </c>
      <c r="C76" s="82" t="s">
        <v>99</v>
      </c>
      <c r="D76" s="82" t="s">
        <v>115</v>
      </c>
      <c r="E76" s="82" t="s">
        <v>111</v>
      </c>
      <c r="F76" s="82" t="s">
        <v>116</v>
      </c>
      <c r="G76" s="38">
        <v>0</v>
      </c>
      <c r="H76" s="38"/>
    </row>
    <row r="77" spans="1:8" ht="42.75" customHeight="1" x14ac:dyDescent="0.25">
      <c r="A77" s="83"/>
      <c r="B77" s="83"/>
      <c r="C77" s="83"/>
      <c r="D77" s="83"/>
      <c r="E77" s="93"/>
      <c r="F77" s="83"/>
      <c r="G77" s="38">
        <v>864</v>
      </c>
      <c r="H77" s="38">
        <v>486.52</v>
      </c>
    </row>
    <row r="78" spans="1:8" x14ac:dyDescent="0.25">
      <c r="A78" s="84"/>
      <c r="B78" s="84"/>
      <c r="C78" s="84"/>
      <c r="D78" s="84"/>
      <c r="E78" s="94"/>
      <c r="F78" s="84"/>
      <c r="G78" s="38"/>
      <c r="H78" s="38"/>
    </row>
    <row r="79" spans="1:8" x14ac:dyDescent="0.25">
      <c r="A79" s="82" t="s">
        <v>113</v>
      </c>
      <c r="B79" s="82" t="s">
        <v>117</v>
      </c>
      <c r="C79" s="82" t="s">
        <v>99</v>
      </c>
      <c r="D79" s="82" t="s">
        <v>118</v>
      </c>
      <c r="E79" s="82" t="s">
        <v>111</v>
      </c>
      <c r="F79" s="82" t="s">
        <v>119</v>
      </c>
      <c r="G79" s="38">
        <v>0</v>
      </c>
      <c r="H79" s="38"/>
    </row>
    <row r="80" spans="1:8" ht="42.75" customHeight="1" x14ac:dyDescent="0.25">
      <c r="A80" s="83"/>
      <c r="B80" s="83"/>
      <c r="C80" s="83"/>
      <c r="D80" s="83"/>
      <c r="E80" s="93"/>
      <c r="F80" s="83"/>
      <c r="G80" s="38">
        <v>986</v>
      </c>
      <c r="H80" s="38">
        <v>611</v>
      </c>
    </row>
    <row r="81" spans="1:8" x14ac:dyDescent="0.25">
      <c r="A81" s="84"/>
      <c r="B81" s="84"/>
      <c r="C81" s="84"/>
      <c r="D81" s="84"/>
      <c r="E81" s="94"/>
      <c r="F81" s="84"/>
      <c r="G81" s="38"/>
      <c r="H81" s="38"/>
    </row>
    <row r="82" spans="1:8" x14ac:dyDescent="0.25">
      <c r="A82" s="82" t="s">
        <v>113</v>
      </c>
      <c r="B82" s="82" t="s">
        <v>120</v>
      </c>
      <c r="C82" s="82" t="s">
        <v>99</v>
      </c>
      <c r="D82" s="82" t="s">
        <v>121</v>
      </c>
      <c r="E82" s="82" t="s">
        <v>111</v>
      </c>
      <c r="F82" s="82" t="s">
        <v>119</v>
      </c>
      <c r="G82" s="38">
        <v>0</v>
      </c>
      <c r="H82" s="38"/>
    </row>
    <row r="83" spans="1:8" ht="42.75" customHeight="1" x14ac:dyDescent="0.25">
      <c r="A83" s="83"/>
      <c r="B83" s="83"/>
      <c r="C83" s="83"/>
      <c r="D83" s="83"/>
      <c r="E83" s="93"/>
      <c r="F83" s="83"/>
      <c r="G83" s="38">
        <v>835</v>
      </c>
      <c r="H83" s="38">
        <v>615</v>
      </c>
    </row>
    <row r="84" spans="1:8" x14ac:dyDescent="0.25">
      <c r="A84" s="84"/>
      <c r="B84" s="84"/>
      <c r="C84" s="84"/>
      <c r="D84" s="84"/>
      <c r="E84" s="94"/>
      <c r="F84" s="84"/>
      <c r="G84" s="38"/>
      <c r="H84" s="38"/>
    </row>
    <row r="85" spans="1:8" x14ac:dyDescent="0.25">
      <c r="A85" s="82" t="s">
        <v>113</v>
      </c>
      <c r="B85" s="82" t="s">
        <v>122</v>
      </c>
      <c r="C85" s="82" t="s">
        <v>99</v>
      </c>
      <c r="D85" s="82" t="s">
        <v>123</v>
      </c>
      <c r="E85" s="82" t="s">
        <v>111</v>
      </c>
      <c r="F85" s="82" t="s">
        <v>119</v>
      </c>
      <c r="G85" s="38">
        <v>0</v>
      </c>
      <c r="H85" s="38"/>
    </row>
    <row r="86" spans="1:8" ht="42.75" customHeight="1" x14ac:dyDescent="0.25">
      <c r="A86" s="83"/>
      <c r="B86" s="83"/>
      <c r="C86" s="83"/>
      <c r="D86" s="83"/>
      <c r="E86" s="93"/>
      <c r="F86" s="83"/>
      <c r="G86" s="38">
        <v>0</v>
      </c>
      <c r="H86" s="38">
        <v>639</v>
      </c>
    </row>
    <row r="87" spans="1:8" x14ac:dyDescent="0.25">
      <c r="A87" s="84"/>
      <c r="B87" s="84"/>
      <c r="C87" s="84"/>
      <c r="D87" s="84"/>
      <c r="E87" s="94"/>
      <c r="F87" s="84"/>
      <c r="G87" s="38"/>
      <c r="H87" s="38"/>
    </row>
    <row r="88" spans="1:8" x14ac:dyDescent="0.25">
      <c r="A88" s="82" t="s">
        <v>113</v>
      </c>
      <c r="B88" s="82" t="s">
        <v>124</v>
      </c>
      <c r="C88" s="82" t="s">
        <v>99</v>
      </c>
      <c r="D88" s="82" t="s">
        <v>125</v>
      </c>
      <c r="E88" s="82" t="s">
        <v>111</v>
      </c>
      <c r="F88" s="82" t="s">
        <v>126</v>
      </c>
      <c r="G88" s="38">
        <v>1475</v>
      </c>
      <c r="H88" s="38"/>
    </row>
    <row r="89" spans="1:8" ht="42.75" customHeight="1" x14ac:dyDescent="0.25">
      <c r="A89" s="83"/>
      <c r="B89" s="83"/>
      <c r="C89" s="83"/>
      <c r="D89" s="83"/>
      <c r="E89" s="93"/>
      <c r="F89" s="83"/>
      <c r="G89" s="38">
        <v>714</v>
      </c>
      <c r="H89" s="38">
        <v>972.23</v>
      </c>
    </row>
    <row r="90" spans="1:8" x14ac:dyDescent="0.25">
      <c r="A90" s="84"/>
      <c r="B90" s="84"/>
      <c r="C90" s="84"/>
      <c r="D90" s="84"/>
      <c r="E90" s="94"/>
      <c r="F90" s="84"/>
      <c r="G90" s="38"/>
      <c r="H90" s="38"/>
    </row>
    <row r="91" spans="1:8" x14ac:dyDescent="0.25">
      <c r="A91" s="88" t="s">
        <v>127</v>
      </c>
      <c r="B91" s="88" t="s">
        <v>128</v>
      </c>
      <c r="C91" s="88" t="s">
        <v>129</v>
      </c>
      <c r="D91" s="88" t="s">
        <v>1133</v>
      </c>
      <c r="E91" s="88" t="s">
        <v>130</v>
      </c>
      <c r="F91" s="88" t="s">
        <v>131</v>
      </c>
      <c r="G91" s="37">
        <v>0</v>
      </c>
      <c r="H91" s="37">
        <v>0</v>
      </c>
    </row>
    <row r="92" spans="1:8" x14ac:dyDescent="0.25">
      <c r="A92" s="91"/>
      <c r="B92" s="91"/>
      <c r="C92" s="91"/>
      <c r="D92" s="91"/>
      <c r="E92" s="91"/>
      <c r="F92" s="91"/>
      <c r="G92" s="37">
        <v>0</v>
      </c>
      <c r="H92" s="37">
        <v>0</v>
      </c>
    </row>
    <row r="93" spans="1:8" x14ac:dyDescent="0.25">
      <c r="A93" s="92"/>
      <c r="B93" s="92"/>
      <c r="C93" s="92"/>
      <c r="D93" s="92"/>
      <c r="E93" s="92"/>
      <c r="F93" s="92"/>
      <c r="G93" s="37">
        <v>0</v>
      </c>
      <c r="H93" s="37">
        <v>0</v>
      </c>
    </row>
    <row r="94" spans="1:8" x14ac:dyDescent="0.25">
      <c r="A94" s="157" t="s">
        <v>132</v>
      </c>
      <c r="B94" s="157" t="s">
        <v>133</v>
      </c>
      <c r="C94" s="157" t="s">
        <v>134</v>
      </c>
      <c r="D94" s="157" t="s">
        <v>1133</v>
      </c>
      <c r="E94" s="157" t="s">
        <v>130</v>
      </c>
      <c r="F94" s="157" t="s">
        <v>135</v>
      </c>
      <c r="G94" s="37">
        <v>995</v>
      </c>
      <c r="H94" s="37">
        <v>0</v>
      </c>
    </row>
    <row r="95" spans="1:8" x14ac:dyDescent="0.25">
      <c r="A95" s="157"/>
      <c r="B95" s="157"/>
      <c r="C95" s="157"/>
      <c r="D95" s="157"/>
      <c r="E95" s="157"/>
      <c r="F95" s="157"/>
      <c r="G95" s="37">
        <v>621</v>
      </c>
      <c r="H95" s="37">
        <v>1090.32</v>
      </c>
    </row>
    <row r="96" spans="1:8" x14ac:dyDescent="0.25">
      <c r="A96" s="157"/>
      <c r="B96" s="157"/>
      <c r="C96" s="157"/>
      <c r="D96" s="157"/>
      <c r="E96" s="157"/>
      <c r="F96" s="157"/>
      <c r="G96" s="37">
        <v>0</v>
      </c>
      <c r="H96" s="37">
        <v>0</v>
      </c>
    </row>
    <row r="97" spans="1:8" x14ac:dyDescent="0.25">
      <c r="A97" s="157" t="s">
        <v>136</v>
      </c>
      <c r="B97" s="157" t="s">
        <v>137</v>
      </c>
      <c r="C97" s="157" t="s">
        <v>138</v>
      </c>
      <c r="D97" s="157" t="s">
        <v>1133</v>
      </c>
      <c r="E97" s="157" t="s">
        <v>130</v>
      </c>
      <c r="F97" s="172" t="s">
        <v>139</v>
      </c>
      <c r="G97" s="37">
        <v>0</v>
      </c>
      <c r="H97" s="37">
        <v>0</v>
      </c>
    </row>
    <row r="98" spans="1:8" x14ac:dyDescent="0.25">
      <c r="A98" s="157"/>
      <c r="B98" s="157"/>
      <c r="C98" s="157"/>
      <c r="D98" s="157"/>
      <c r="E98" s="157"/>
      <c r="F98" s="157"/>
      <c r="G98" s="37">
        <v>0</v>
      </c>
      <c r="H98" s="37">
        <v>0</v>
      </c>
    </row>
    <row r="99" spans="1:8" x14ac:dyDescent="0.25">
      <c r="A99" s="157"/>
      <c r="B99" s="157"/>
      <c r="C99" s="157"/>
      <c r="D99" s="157"/>
      <c r="E99" s="157"/>
      <c r="F99" s="157"/>
      <c r="G99" s="37">
        <v>0</v>
      </c>
      <c r="H99" s="37">
        <v>0</v>
      </c>
    </row>
    <row r="100" spans="1:8" ht="20.100000000000001" customHeight="1" x14ac:dyDescent="0.25">
      <c r="A100" s="157" t="s">
        <v>140</v>
      </c>
      <c r="B100" s="157" t="s">
        <v>141</v>
      </c>
      <c r="C100" s="157" t="s">
        <v>142</v>
      </c>
      <c r="D100" s="157" t="s">
        <v>1133</v>
      </c>
      <c r="E100" s="157" t="s">
        <v>130</v>
      </c>
      <c r="F100" s="171" t="s">
        <v>40</v>
      </c>
      <c r="G100" s="37">
        <v>1065</v>
      </c>
      <c r="H100" s="37">
        <v>1468.26</v>
      </c>
    </row>
    <row r="101" spans="1:8" ht="20.100000000000001" customHeight="1" x14ac:dyDescent="0.25">
      <c r="A101" s="157"/>
      <c r="B101" s="157"/>
      <c r="C101" s="157"/>
      <c r="D101" s="157"/>
      <c r="E101" s="157"/>
      <c r="F101" s="157"/>
      <c r="G101" s="37">
        <v>616</v>
      </c>
      <c r="H101" s="37">
        <v>143.84</v>
      </c>
    </row>
    <row r="102" spans="1:8" ht="20.100000000000001" customHeight="1" x14ac:dyDescent="0.25">
      <c r="A102" s="157"/>
      <c r="B102" s="157"/>
      <c r="C102" s="157"/>
      <c r="D102" s="157"/>
      <c r="E102" s="157"/>
      <c r="F102" s="157"/>
      <c r="G102" s="37">
        <v>0</v>
      </c>
      <c r="H102" s="37">
        <v>0</v>
      </c>
    </row>
    <row r="103" spans="1:8" x14ac:dyDescent="0.25">
      <c r="A103" s="157" t="s">
        <v>143</v>
      </c>
      <c r="B103" s="157" t="s">
        <v>141</v>
      </c>
      <c r="C103" s="157" t="s">
        <v>144</v>
      </c>
      <c r="D103" s="157" t="s">
        <v>1133</v>
      </c>
      <c r="E103" s="157" t="s">
        <v>130</v>
      </c>
      <c r="F103" s="172" t="s">
        <v>145</v>
      </c>
      <c r="G103" s="37">
        <v>1035</v>
      </c>
      <c r="H103" s="37">
        <v>1443.66</v>
      </c>
    </row>
    <row r="104" spans="1:8" x14ac:dyDescent="0.25">
      <c r="A104" s="157"/>
      <c r="B104" s="157"/>
      <c r="C104" s="157"/>
      <c r="D104" s="157"/>
      <c r="E104" s="157"/>
      <c r="F104" s="157"/>
      <c r="G104" s="37">
        <v>732</v>
      </c>
      <c r="H104" s="37">
        <v>310</v>
      </c>
    </row>
    <row r="105" spans="1:8" x14ac:dyDescent="0.25">
      <c r="A105" s="157"/>
      <c r="B105" s="157"/>
      <c r="C105" s="157"/>
      <c r="D105" s="157"/>
      <c r="E105" s="157"/>
      <c r="F105" s="157"/>
      <c r="G105" s="37">
        <v>0</v>
      </c>
      <c r="H105" s="37">
        <v>0</v>
      </c>
    </row>
    <row r="106" spans="1:8" x14ac:dyDescent="0.25">
      <c r="A106" s="157" t="s">
        <v>146</v>
      </c>
      <c r="B106" s="157" t="s">
        <v>147</v>
      </c>
      <c r="C106" s="157" t="s">
        <v>148</v>
      </c>
      <c r="D106" s="157" t="s">
        <v>1133</v>
      </c>
      <c r="E106" s="157" t="s">
        <v>130</v>
      </c>
      <c r="F106" s="172" t="s">
        <v>43</v>
      </c>
      <c r="G106" s="37">
        <v>1305</v>
      </c>
      <c r="H106" s="37">
        <v>0</v>
      </c>
    </row>
    <row r="107" spans="1:8" x14ac:dyDescent="0.25">
      <c r="A107" s="157"/>
      <c r="B107" s="157"/>
      <c r="C107" s="157"/>
      <c r="D107" s="157"/>
      <c r="E107" s="157"/>
      <c r="F107" s="157"/>
      <c r="G107" s="37">
        <v>0</v>
      </c>
      <c r="H107" s="37">
        <v>888</v>
      </c>
    </row>
    <row r="108" spans="1:8" x14ac:dyDescent="0.25">
      <c r="A108" s="157"/>
      <c r="B108" s="157"/>
      <c r="C108" s="157"/>
      <c r="D108" s="157"/>
      <c r="E108" s="157"/>
      <c r="F108" s="157"/>
      <c r="G108" s="37">
        <v>0</v>
      </c>
      <c r="H108" s="37">
        <v>0</v>
      </c>
    </row>
    <row r="109" spans="1:8" x14ac:dyDescent="0.25">
      <c r="A109" s="157" t="s">
        <v>149</v>
      </c>
      <c r="B109" s="157" t="s">
        <v>150</v>
      </c>
      <c r="C109" s="157" t="s">
        <v>151</v>
      </c>
      <c r="D109" s="157" t="s">
        <v>1133</v>
      </c>
      <c r="E109" s="157" t="s">
        <v>130</v>
      </c>
      <c r="F109" s="172" t="s">
        <v>152</v>
      </c>
      <c r="G109" s="37">
        <v>0</v>
      </c>
      <c r="H109" s="37">
        <v>0</v>
      </c>
    </row>
    <row r="110" spans="1:8" x14ac:dyDescent="0.25">
      <c r="A110" s="157"/>
      <c r="B110" s="157"/>
      <c r="C110" s="157"/>
      <c r="D110" s="157"/>
      <c r="E110" s="157"/>
      <c r="F110" s="157"/>
      <c r="G110" s="37">
        <v>0</v>
      </c>
      <c r="H110" s="37">
        <v>0</v>
      </c>
    </row>
    <row r="111" spans="1:8" x14ac:dyDescent="0.25">
      <c r="A111" s="157"/>
      <c r="B111" s="157"/>
      <c r="C111" s="157"/>
      <c r="D111" s="157"/>
      <c r="E111" s="157"/>
      <c r="F111" s="157"/>
      <c r="G111" s="37">
        <v>0</v>
      </c>
      <c r="H111" s="37">
        <v>0</v>
      </c>
    </row>
    <row r="112" spans="1:8" x14ac:dyDescent="0.25">
      <c r="A112" s="157" t="s">
        <v>153</v>
      </c>
      <c r="B112" s="157" t="s">
        <v>154</v>
      </c>
      <c r="C112" s="157" t="s">
        <v>155</v>
      </c>
      <c r="D112" s="157" t="s">
        <v>1133</v>
      </c>
      <c r="E112" s="157" t="s">
        <v>130</v>
      </c>
      <c r="F112" s="172" t="s">
        <v>156</v>
      </c>
      <c r="G112" s="37">
        <v>1946</v>
      </c>
      <c r="H112" s="37">
        <v>4732.04</v>
      </c>
    </row>
    <row r="113" spans="1:8" x14ac:dyDescent="0.25">
      <c r="A113" s="157"/>
      <c r="B113" s="157"/>
      <c r="C113" s="157"/>
      <c r="D113" s="157"/>
      <c r="E113" s="157"/>
      <c r="F113" s="157"/>
      <c r="G113" s="37">
        <v>1000</v>
      </c>
      <c r="H113" s="37">
        <v>245</v>
      </c>
    </row>
    <row r="114" spans="1:8" x14ac:dyDescent="0.25">
      <c r="A114" s="157"/>
      <c r="B114" s="157"/>
      <c r="C114" s="157"/>
      <c r="D114" s="157"/>
      <c r="E114" s="157"/>
      <c r="F114" s="157"/>
      <c r="G114" s="37">
        <v>0</v>
      </c>
      <c r="H114" s="37">
        <v>0</v>
      </c>
    </row>
    <row r="115" spans="1:8" x14ac:dyDescent="0.25">
      <c r="A115" s="157" t="s">
        <v>157</v>
      </c>
      <c r="B115" s="157" t="s">
        <v>158</v>
      </c>
      <c r="C115" s="157" t="s">
        <v>159</v>
      </c>
      <c r="D115" s="157" t="s">
        <v>1133</v>
      </c>
      <c r="E115" s="157" t="s">
        <v>130</v>
      </c>
      <c r="F115" s="172" t="s">
        <v>53</v>
      </c>
      <c r="G115" s="37">
        <v>920</v>
      </c>
      <c r="H115" s="37">
        <v>0</v>
      </c>
    </row>
    <row r="116" spans="1:8" x14ac:dyDescent="0.25">
      <c r="A116" s="157"/>
      <c r="B116" s="157"/>
      <c r="C116" s="157"/>
      <c r="D116" s="157"/>
      <c r="E116" s="157"/>
      <c r="F116" s="172"/>
      <c r="G116" s="37">
        <v>412</v>
      </c>
      <c r="H116" s="37">
        <v>888</v>
      </c>
    </row>
    <row r="117" spans="1:8" x14ac:dyDescent="0.25">
      <c r="A117" s="157"/>
      <c r="B117" s="157"/>
      <c r="C117" s="157"/>
      <c r="D117" s="157"/>
      <c r="E117" s="157"/>
      <c r="F117" s="172"/>
      <c r="G117" s="37">
        <v>0</v>
      </c>
      <c r="H117" s="37">
        <v>0</v>
      </c>
    </row>
    <row r="118" spans="1:8" x14ac:dyDescent="0.25">
      <c r="A118" s="157" t="s">
        <v>160</v>
      </c>
      <c r="B118" s="157" t="s">
        <v>161</v>
      </c>
      <c r="C118" s="157" t="s">
        <v>162</v>
      </c>
      <c r="D118" s="157" t="s">
        <v>1133</v>
      </c>
      <c r="E118" s="157" t="s">
        <v>130</v>
      </c>
      <c r="F118" s="172" t="s">
        <v>163</v>
      </c>
      <c r="G118" s="37">
        <v>0</v>
      </c>
      <c r="H118" s="37">
        <v>0</v>
      </c>
    </row>
    <row r="119" spans="1:8" x14ac:dyDescent="0.25">
      <c r="A119" s="157"/>
      <c r="B119" s="157"/>
      <c r="C119" s="157"/>
      <c r="D119" s="157"/>
      <c r="E119" s="157"/>
      <c r="F119" s="172"/>
      <c r="G119" s="37">
        <v>0</v>
      </c>
      <c r="H119" s="37">
        <v>0</v>
      </c>
    </row>
    <row r="120" spans="1:8" x14ac:dyDescent="0.25">
      <c r="A120" s="157"/>
      <c r="B120" s="157"/>
      <c r="C120" s="157"/>
      <c r="D120" s="157"/>
      <c r="E120" s="157"/>
      <c r="F120" s="172"/>
      <c r="G120" s="37">
        <v>0</v>
      </c>
      <c r="H120" s="37">
        <v>0</v>
      </c>
    </row>
    <row r="121" spans="1:8" ht="24.95" customHeight="1" x14ac:dyDescent="0.25">
      <c r="A121" s="129" t="s">
        <v>164</v>
      </c>
      <c r="B121" s="82" t="s">
        <v>165</v>
      </c>
      <c r="C121" s="129" t="s">
        <v>166</v>
      </c>
      <c r="D121" s="129" t="s">
        <v>167</v>
      </c>
      <c r="E121" s="129" t="s">
        <v>193</v>
      </c>
      <c r="F121" s="129" t="s">
        <v>168</v>
      </c>
      <c r="G121" s="30">
        <v>844.9</v>
      </c>
      <c r="H121" s="39">
        <v>5849</v>
      </c>
    </row>
    <row r="122" spans="1:8" ht="24.95" customHeight="1" x14ac:dyDescent="0.25">
      <c r="A122" s="129"/>
      <c r="B122" s="83"/>
      <c r="C122" s="129"/>
      <c r="D122" s="129"/>
      <c r="E122" s="129"/>
      <c r="F122" s="129"/>
      <c r="G122" s="30">
        <v>1000</v>
      </c>
      <c r="H122" s="30">
        <v>0</v>
      </c>
    </row>
    <row r="123" spans="1:8" ht="24.95" customHeight="1" x14ac:dyDescent="0.25">
      <c r="A123" s="129"/>
      <c r="B123" s="84"/>
      <c r="C123" s="129"/>
      <c r="D123" s="129"/>
      <c r="E123" s="129"/>
      <c r="F123" s="129"/>
      <c r="G123" s="31"/>
      <c r="H123" s="30">
        <v>0</v>
      </c>
    </row>
    <row r="124" spans="1:8" x14ac:dyDescent="0.25">
      <c r="A124" s="129" t="s">
        <v>169</v>
      </c>
      <c r="B124" s="82" t="s">
        <v>170</v>
      </c>
      <c r="C124" s="129" t="s">
        <v>171</v>
      </c>
      <c r="D124" s="129" t="s">
        <v>172</v>
      </c>
      <c r="E124" s="129" t="s">
        <v>193</v>
      </c>
      <c r="F124" s="129" t="s">
        <v>173</v>
      </c>
      <c r="G124" s="30">
        <v>0</v>
      </c>
      <c r="H124" s="39">
        <v>0</v>
      </c>
    </row>
    <row r="125" spans="1:8" x14ac:dyDescent="0.25">
      <c r="A125" s="129"/>
      <c r="B125" s="83"/>
      <c r="C125" s="129"/>
      <c r="D125" s="129"/>
      <c r="E125" s="129"/>
      <c r="F125" s="129"/>
      <c r="G125" s="30">
        <v>0</v>
      </c>
      <c r="H125" s="30">
        <v>0</v>
      </c>
    </row>
    <row r="126" spans="1:8" x14ac:dyDescent="0.25">
      <c r="A126" s="129"/>
      <c r="B126" s="84"/>
      <c r="C126" s="129"/>
      <c r="D126" s="129"/>
      <c r="E126" s="129"/>
      <c r="F126" s="129"/>
      <c r="G126" s="31"/>
      <c r="H126" s="30">
        <v>0</v>
      </c>
    </row>
    <row r="127" spans="1:8" x14ac:dyDescent="0.25">
      <c r="A127" s="129" t="s">
        <v>169</v>
      </c>
      <c r="B127" s="82" t="s">
        <v>174</v>
      </c>
      <c r="C127" s="129" t="s">
        <v>175</v>
      </c>
      <c r="D127" s="129" t="s">
        <v>176</v>
      </c>
      <c r="E127" s="129" t="s">
        <v>193</v>
      </c>
      <c r="F127" s="129" t="s">
        <v>177</v>
      </c>
      <c r="G127" s="30">
        <v>0</v>
      </c>
      <c r="H127" s="39">
        <v>0</v>
      </c>
    </row>
    <row r="128" spans="1:8" x14ac:dyDescent="0.25">
      <c r="A128" s="129"/>
      <c r="B128" s="83"/>
      <c r="C128" s="129"/>
      <c r="D128" s="129"/>
      <c r="E128" s="129"/>
      <c r="F128" s="129"/>
      <c r="G128" s="30"/>
      <c r="H128" s="30">
        <v>0</v>
      </c>
    </row>
    <row r="129" spans="1:8" x14ac:dyDescent="0.25">
      <c r="A129" s="129"/>
      <c r="B129" s="84"/>
      <c r="C129" s="129"/>
      <c r="D129" s="129"/>
      <c r="E129" s="129"/>
      <c r="F129" s="129"/>
      <c r="G129" s="31"/>
      <c r="H129" s="30">
        <v>0</v>
      </c>
    </row>
    <row r="130" spans="1:8" x14ac:dyDescent="0.25">
      <c r="A130" s="157" t="s">
        <v>178</v>
      </c>
      <c r="B130" s="82" t="s">
        <v>179</v>
      </c>
      <c r="C130" s="82" t="s">
        <v>180</v>
      </c>
      <c r="D130" s="129" t="s">
        <v>181</v>
      </c>
      <c r="E130" s="129" t="s">
        <v>193</v>
      </c>
      <c r="F130" s="129" t="s">
        <v>182</v>
      </c>
      <c r="G130" s="30">
        <v>1033</v>
      </c>
      <c r="H130" s="39">
        <v>7280</v>
      </c>
    </row>
    <row r="131" spans="1:8" x14ac:dyDescent="0.25">
      <c r="A131" s="157"/>
      <c r="B131" s="83"/>
      <c r="C131" s="83"/>
      <c r="D131" s="129"/>
      <c r="E131" s="129"/>
      <c r="F131" s="129"/>
      <c r="G131" s="30">
        <v>752.4</v>
      </c>
      <c r="H131" s="30">
        <v>0</v>
      </c>
    </row>
    <row r="132" spans="1:8" x14ac:dyDescent="0.25">
      <c r="A132" s="157"/>
      <c r="B132" s="84"/>
      <c r="C132" s="84"/>
      <c r="D132" s="129"/>
      <c r="E132" s="129"/>
      <c r="F132" s="129"/>
      <c r="G132" s="31"/>
      <c r="H132" s="30">
        <v>0</v>
      </c>
    </row>
    <row r="133" spans="1:8" x14ac:dyDescent="0.25">
      <c r="A133" s="129" t="s">
        <v>183</v>
      </c>
      <c r="B133" s="82" t="s">
        <v>184</v>
      </c>
      <c r="C133" s="129" t="s">
        <v>185</v>
      </c>
      <c r="D133" s="129" t="s">
        <v>186</v>
      </c>
      <c r="E133" s="129" t="s">
        <v>193</v>
      </c>
      <c r="F133" s="129" t="s">
        <v>187</v>
      </c>
      <c r="G133" s="30">
        <v>0</v>
      </c>
      <c r="H133" s="39">
        <v>5009</v>
      </c>
    </row>
    <row r="134" spans="1:8" x14ac:dyDescent="0.25">
      <c r="A134" s="129"/>
      <c r="B134" s="83"/>
      <c r="C134" s="129"/>
      <c r="D134" s="129"/>
      <c r="E134" s="129"/>
      <c r="F134" s="129"/>
      <c r="G134" s="30">
        <v>0</v>
      </c>
      <c r="H134" s="30">
        <v>0</v>
      </c>
    </row>
    <row r="135" spans="1:8" x14ac:dyDescent="0.25">
      <c r="A135" s="129"/>
      <c r="B135" s="84"/>
      <c r="C135" s="129"/>
      <c r="D135" s="129"/>
      <c r="E135" s="129"/>
      <c r="F135" s="129"/>
      <c r="G135" s="31"/>
      <c r="H135" s="30">
        <v>0</v>
      </c>
    </row>
    <row r="136" spans="1:8" x14ac:dyDescent="0.25">
      <c r="A136" s="129" t="s">
        <v>188</v>
      </c>
      <c r="B136" s="82" t="s">
        <v>189</v>
      </c>
      <c r="C136" s="129" t="s">
        <v>190</v>
      </c>
      <c r="D136" s="129" t="s">
        <v>191</v>
      </c>
      <c r="E136" s="129" t="s">
        <v>193</v>
      </c>
      <c r="F136" s="129" t="s">
        <v>192</v>
      </c>
      <c r="G136" s="30">
        <v>0</v>
      </c>
      <c r="H136" s="39">
        <v>0</v>
      </c>
    </row>
    <row r="137" spans="1:8" x14ac:dyDescent="0.25">
      <c r="A137" s="129"/>
      <c r="B137" s="83"/>
      <c r="C137" s="129"/>
      <c r="D137" s="129"/>
      <c r="E137" s="129"/>
      <c r="F137" s="129"/>
      <c r="G137" s="30">
        <v>0</v>
      </c>
      <c r="H137" s="30">
        <v>0</v>
      </c>
    </row>
    <row r="138" spans="1:8" x14ac:dyDescent="0.25">
      <c r="A138" s="129"/>
      <c r="B138" s="84"/>
      <c r="C138" s="129"/>
      <c r="D138" s="129"/>
      <c r="E138" s="129"/>
      <c r="F138" s="129"/>
      <c r="G138" s="31"/>
      <c r="H138" s="30">
        <v>0</v>
      </c>
    </row>
    <row r="139" spans="1:8" ht="42.75" x14ac:dyDescent="0.25">
      <c r="A139" s="9" t="s">
        <v>194</v>
      </c>
      <c r="B139" s="9" t="s">
        <v>195</v>
      </c>
      <c r="C139" s="9" t="s">
        <v>196</v>
      </c>
      <c r="D139" s="13" t="s">
        <v>197</v>
      </c>
      <c r="E139" s="13" t="s">
        <v>236</v>
      </c>
      <c r="F139" s="13" t="s">
        <v>198</v>
      </c>
      <c r="G139" s="40" t="s">
        <v>756</v>
      </c>
      <c r="H139" s="40" t="s">
        <v>757</v>
      </c>
    </row>
    <row r="140" spans="1:8" ht="42.75" x14ac:dyDescent="0.25">
      <c r="A140" s="9" t="s">
        <v>194</v>
      </c>
      <c r="B140" s="9" t="s">
        <v>199</v>
      </c>
      <c r="C140" s="9" t="s">
        <v>196</v>
      </c>
      <c r="D140" s="13" t="s">
        <v>197</v>
      </c>
      <c r="E140" s="13" t="s">
        <v>236</v>
      </c>
      <c r="F140" s="13" t="s">
        <v>198</v>
      </c>
      <c r="G140" s="40" t="s">
        <v>756</v>
      </c>
      <c r="H140" s="40" t="s">
        <v>757</v>
      </c>
    </row>
    <row r="141" spans="1:8" ht="57" x14ac:dyDescent="0.25">
      <c r="A141" s="9" t="s">
        <v>194</v>
      </c>
      <c r="B141" s="9" t="s">
        <v>200</v>
      </c>
      <c r="C141" s="9" t="s">
        <v>201</v>
      </c>
      <c r="D141" s="13" t="s">
        <v>202</v>
      </c>
      <c r="E141" s="13" t="s">
        <v>236</v>
      </c>
      <c r="F141" s="13" t="s">
        <v>139</v>
      </c>
      <c r="G141" s="40" t="s">
        <v>756</v>
      </c>
      <c r="H141" s="40" t="s">
        <v>757</v>
      </c>
    </row>
    <row r="142" spans="1:8" ht="57" x14ac:dyDescent="0.25">
      <c r="A142" s="9" t="s">
        <v>194</v>
      </c>
      <c r="B142" s="9" t="s">
        <v>203</v>
      </c>
      <c r="C142" s="9" t="s">
        <v>204</v>
      </c>
      <c r="D142" s="13" t="s">
        <v>205</v>
      </c>
      <c r="E142" s="13" t="s">
        <v>236</v>
      </c>
      <c r="F142" s="13" t="s">
        <v>40</v>
      </c>
      <c r="G142" s="40" t="s">
        <v>756</v>
      </c>
      <c r="H142" s="40" t="s">
        <v>757</v>
      </c>
    </row>
    <row r="143" spans="1:8" ht="42.75" x14ac:dyDescent="0.25">
      <c r="A143" s="9" t="s">
        <v>194</v>
      </c>
      <c r="B143" s="9" t="s">
        <v>206</v>
      </c>
      <c r="C143" s="9" t="s">
        <v>207</v>
      </c>
      <c r="D143" s="13" t="s">
        <v>208</v>
      </c>
      <c r="E143" s="13" t="s">
        <v>236</v>
      </c>
      <c r="F143" s="13" t="s">
        <v>43</v>
      </c>
      <c r="G143" s="40" t="s">
        <v>756</v>
      </c>
      <c r="H143" s="40" t="s">
        <v>757</v>
      </c>
    </row>
    <row r="144" spans="1:8" ht="42.75" x14ac:dyDescent="0.25">
      <c r="A144" s="9" t="s">
        <v>194</v>
      </c>
      <c r="B144" s="9" t="s">
        <v>209</v>
      </c>
      <c r="C144" s="9" t="s">
        <v>210</v>
      </c>
      <c r="D144" s="9" t="s">
        <v>211</v>
      </c>
      <c r="E144" s="13" t="s">
        <v>236</v>
      </c>
      <c r="F144" s="13" t="s">
        <v>46</v>
      </c>
      <c r="G144" s="40" t="s">
        <v>756</v>
      </c>
      <c r="H144" s="40" t="s">
        <v>757</v>
      </c>
    </row>
    <row r="145" spans="1:8" ht="42.75" x14ac:dyDescent="0.25">
      <c r="A145" s="9" t="s">
        <v>212</v>
      </c>
      <c r="B145" s="9" t="s">
        <v>213</v>
      </c>
      <c r="C145" s="9" t="s">
        <v>214</v>
      </c>
      <c r="D145" s="13" t="s">
        <v>215</v>
      </c>
      <c r="E145" s="13" t="s">
        <v>236</v>
      </c>
      <c r="F145" s="13" t="s">
        <v>216</v>
      </c>
      <c r="G145" s="40" t="s">
        <v>217</v>
      </c>
      <c r="H145" s="40" t="s">
        <v>1129</v>
      </c>
    </row>
    <row r="146" spans="1:8" ht="42.75" x14ac:dyDescent="0.25">
      <c r="A146" s="9" t="s">
        <v>194</v>
      </c>
      <c r="B146" s="9" t="s">
        <v>213</v>
      </c>
      <c r="C146" s="9" t="s">
        <v>218</v>
      </c>
      <c r="D146" s="13" t="s">
        <v>219</v>
      </c>
      <c r="E146" s="13" t="s">
        <v>236</v>
      </c>
      <c r="F146" s="13" t="s">
        <v>216</v>
      </c>
      <c r="G146" s="40" t="s">
        <v>756</v>
      </c>
      <c r="H146" s="40" t="s">
        <v>757</v>
      </c>
    </row>
    <row r="147" spans="1:8" ht="57" x14ac:dyDescent="0.25">
      <c r="A147" s="9" t="s">
        <v>220</v>
      </c>
      <c r="B147" s="9" t="s">
        <v>221</v>
      </c>
      <c r="C147" s="9" t="s">
        <v>222</v>
      </c>
      <c r="D147" s="13" t="s">
        <v>223</v>
      </c>
      <c r="E147" s="13" t="s">
        <v>236</v>
      </c>
      <c r="F147" s="13" t="s">
        <v>224</v>
      </c>
      <c r="G147" s="40" t="s">
        <v>225</v>
      </c>
      <c r="H147" s="40" t="s">
        <v>1128</v>
      </c>
    </row>
    <row r="148" spans="1:8" ht="57" x14ac:dyDescent="0.25">
      <c r="A148" s="9" t="s">
        <v>226</v>
      </c>
      <c r="B148" s="9" t="s">
        <v>227</v>
      </c>
      <c r="C148" s="9" t="s">
        <v>222</v>
      </c>
      <c r="D148" s="13" t="s">
        <v>223</v>
      </c>
      <c r="E148" s="13" t="s">
        <v>236</v>
      </c>
      <c r="F148" s="13" t="s">
        <v>224</v>
      </c>
      <c r="G148" s="40" t="s">
        <v>228</v>
      </c>
      <c r="H148" s="40" t="s">
        <v>1128</v>
      </c>
    </row>
    <row r="149" spans="1:8" ht="57" x14ac:dyDescent="0.25">
      <c r="A149" s="9" t="s">
        <v>229</v>
      </c>
      <c r="B149" s="9" t="s">
        <v>230</v>
      </c>
      <c r="C149" s="9" t="s">
        <v>222</v>
      </c>
      <c r="D149" s="13" t="s">
        <v>223</v>
      </c>
      <c r="E149" s="13" t="s">
        <v>236</v>
      </c>
      <c r="F149" s="13" t="s">
        <v>224</v>
      </c>
      <c r="G149" s="40" t="s">
        <v>231</v>
      </c>
      <c r="H149" s="40" t="s">
        <v>1128</v>
      </c>
    </row>
    <row r="150" spans="1:8" ht="42.75" x14ac:dyDescent="0.25">
      <c r="A150" s="9" t="s">
        <v>1133</v>
      </c>
      <c r="B150" s="9" t="s">
        <v>232</v>
      </c>
      <c r="C150" s="9" t="s">
        <v>233</v>
      </c>
      <c r="D150" s="13" t="s">
        <v>234</v>
      </c>
      <c r="E150" s="13" t="s">
        <v>236</v>
      </c>
      <c r="F150" s="13" t="s">
        <v>235</v>
      </c>
      <c r="G150" s="40" t="s">
        <v>756</v>
      </c>
      <c r="H150" s="40" t="s">
        <v>757</v>
      </c>
    </row>
    <row r="151" spans="1:8" ht="21.95" customHeight="1" x14ac:dyDescent="0.25">
      <c r="A151" s="173" t="s">
        <v>237</v>
      </c>
      <c r="B151" s="173" t="s">
        <v>238</v>
      </c>
      <c r="C151" s="173" t="s">
        <v>239</v>
      </c>
      <c r="D151" s="173" t="s">
        <v>1133</v>
      </c>
      <c r="E151" s="173" t="s">
        <v>248</v>
      </c>
      <c r="F151" s="173" t="s">
        <v>135</v>
      </c>
      <c r="G151" s="41">
        <v>2636</v>
      </c>
      <c r="H151" s="41">
        <v>0</v>
      </c>
    </row>
    <row r="152" spans="1:8" ht="21.95" customHeight="1" x14ac:dyDescent="0.25">
      <c r="A152" s="174"/>
      <c r="B152" s="174"/>
      <c r="C152" s="174"/>
      <c r="D152" s="174"/>
      <c r="E152" s="174"/>
      <c r="F152" s="174"/>
      <c r="G152" s="41">
        <v>0</v>
      </c>
      <c r="H152" s="41">
        <v>1200</v>
      </c>
    </row>
    <row r="153" spans="1:8" x14ac:dyDescent="0.25">
      <c r="A153" s="173" t="s">
        <v>237</v>
      </c>
      <c r="B153" s="173" t="s">
        <v>240</v>
      </c>
      <c r="C153" s="173" t="s">
        <v>241</v>
      </c>
      <c r="D153" s="173" t="s">
        <v>1133</v>
      </c>
      <c r="E153" s="173" t="s">
        <v>248</v>
      </c>
      <c r="F153" s="173" t="s">
        <v>43</v>
      </c>
      <c r="G153" s="41">
        <v>0</v>
      </c>
      <c r="H153" s="41">
        <v>0</v>
      </c>
    </row>
    <row r="154" spans="1:8" x14ac:dyDescent="0.25">
      <c r="A154" s="174"/>
      <c r="B154" s="174"/>
      <c r="C154" s="174"/>
      <c r="D154" s="174"/>
      <c r="E154" s="174"/>
      <c r="F154" s="174"/>
      <c r="G154" s="41">
        <v>1000</v>
      </c>
      <c r="H154" s="41">
        <v>0</v>
      </c>
    </row>
    <row r="155" spans="1:8" x14ac:dyDescent="0.25">
      <c r="A155" s="173" t="s">
        <v>237</v>
      </c>
      <c r="B155" s="173" t="s">
        <v>242</v>
      </c>
      <c r="C155" s="173" t="s">
        <v>243</v>
      </c>
      <c r="D155" s="173" t="s">
        <v>1133</v>
      </c>
      <c r="E155" s="173" t="s">
        <v>248</v>
      </c>
      <c r="F155" s="173" t="s">
        <v>46</v>
      </c>
      <c r="G155" s="41">
        <v>1294</v>
      </c>
      <c r="H155" s="41">
        <v>0</v>
      </c>
    </row>
    <row r="156" spans="1:8" x14ac:dyDescent="0.25">
      <c r="A156" s="175"/>
      <c r="B156" s="175"/>
      <c r="C156" s="175"/>
      <c r="D156" s="175"/>
      <c r="E156" s="174"/>
      <c r="F156" s="175"/>
      <c r="G156" s="41">
        <v>944</v>
      </c>
      <c r="H156" s="41">
        <v>736</v>
      </c>
    </row>
    <row r="157" spans="1:8" ht="21.95" customHeight="1" x14ac:dyDescent="0.25">
      <c r="A157" s="173" t="s">
        <v>237</v>
      </c>
      <c r="B157" s="173" t="s">
        <v>244</v>
      </c>
      <c r="C157" s="173" t="s">
        <v>245</v>
      </c>
      <c r="D157" s="173" t="s">
        <v>1133</v>
      </c>
      <c r="E157" s="173" t="s">
        <v>248</v>
      </c>
      <c r="F157" s="173" t="s">
        <v>53</v>
      </c>
      <c r="G157" s="41">
        <v>2064</v>
      </c>
      <c r="H157" s="41">
        <v>2472.85</v>
      </c>
    </row>
    <row r="158" spans="1:8" ht="21.95" customHeight="1" x14ac:dyDescent="0.25">
      <c r="A158" s="175"/>
      <c r="B158" s="175"/>
      <c r="C158" s="175"/>
      <c r="D158" s="175"/>
      <c r="E158" s="174"/>
      <c r="F158" s="175"/>
      <c r="G158" s="41">
        <v>1000</v>
      </c>
      <c r="H158" s="41">
        <v>215</v>
      </c>
    </row>
    <row r="159" spans="1:8" x14ac:dyDescent="0.25">
      <c r="A159" s="173" t="s">
        <v>237</v>
      </c>
      <c r="B159" s="173" t="s">
        <v>246</v>
      </c>
      <c r="C159" s="173" t="s">
        <v>247</v>
      </c>
      <c r="D159" s="173" t="s">
        <v>1133</v>
      </c>
      <c r="E159" s="173" t="s">
        <v>248</v>
      </c>
      <c r="F159" s="173" t="s">
        <v>56</v>
      </c>
      <c r="G159" s="41">
        <v>0</v>
      </c>
      <c r="H159" s="41">
        <v>0</v>
      </c>
    </row>
    <row r="160" spans="1:8" x14ac:dyDescent="0.25">
      <c r="A160" s="175"/>
      <c r="B160" s="175"/>
      <c r="C160" s="175"/>
      <c r="D160" s="175"/>
      <c r="E160" s="174"/>
      <c r="F160" s="175"/>
      <c r="G160" s="41">
        <v>1000</v>
      </c>
      <c r="H160" s="41">
        <v>0</v>
      </c>
    </row>
    <row r="161" spans="1:8" ht="42.75" x14ac:dyDescent="0.25">
      <c r="A161" s="9" t="s">
        <v>249</v>
      </c>
      <c r="B161" s="10" t="s">
        <v>250</v>
      </c>
      <c r="C161" s="10" t="s">
        <v>251</v>
      </c>
      <c r="D161" s="10" t="s">
        <v>252</v>
      </c>
      <c r="E161" s="9" t="s">
        <v>253</v>
      </c>
      <c r="F161" s="10" t="s">
        <v>254</v>
      </c>
      <c r="G161" s="42" t="s">
        <v>255</v>
      </c>
      <c r="H161" s="42" t="s">
        <v>256</v>
      </c>
    </row>
    <row r="162" spans="1:8" ht="42.75" x14ac:dyDescent="0.25">
      <c r="A162" s="9" t="s">
        <v>257</v>
      </c>
      <c r="B162" s="10" t="s">
        <v>258</v>
      </c>
      <c r="C162" s="10" t="s">
        <v>251</v>
      </c>
      <c r="D162" s="10" t="s">
        <v>259</v>
      </c>
      <c r="E162" s="9" t="s">
        <v>253</v>
      </c>
      <c r="F162" s="10" t="s">
        <v>260</v>
      </c>
      <c r="G162" s="42" t="s">
        <v>261</v>
      </c>
      <c r="H162" s="42" t="s">
        <v>262</v>
      </c>
    </row>
    <row r="163" spans="1:8" ht="42.75" x14ac:dyDescent="0.25">
      <c r="A163" s="9" t="s">
        <v>263</v>
      </c>
      <c r="B163" s="10" t="s">
        <v>264</v>
      </c>
      <c r="C163" s="10" t="s">
        <v>251</v>
      </c>
      <c r="D163" s="10" t="s">
        <v>265</v>
      </c>
      <c r="E163" s="9" t="s">
        <v>253</v>
      </c>
      <c r="F163" s="10" t="s">
        <v>20</v>
      </c>
      <c r="G163" s="42" t="s">
        <v>266</v>
      </c>
      <c r="H163" s="42" t="s">
        <v>267</v>
      </c>
    </row>
    <row r="164" spans="1:8" ht="20.100000000000001" customHeight="1" x14ac:dyDescent="0.25">
      <c r="A164" s="146" t="s">
        <v>268</v>
      </c>
      <c r="B164" s="88" t="s">
        <v>269</v>
      </c>
      <c r="C164" s="88" t="s">
        <v>99</v>
      </c>
      <c r="D164" s="88" t="s">
        <v>270</v>
      </c>
      <c r="E164" s="88" t="s">
        <v>271</v>
      </c>
      <c r="F164" s="88" t="s">
        <v>272</v>
      </c>
      <c r="G164" s="167">
        <v>0</v>
      </c>
      <c r="H164" s="167">
        <v>0</v>
      </c>
    </row>
    <row r="165" spans="1:8" ht="20.100000000000001" customHeight="1" x14ac:dyDescent="0.25">
      <c r="A165" s="147"/>
      <c r="B165" s="91"/>
      <c r="C165" s="91"/>
      <c r="D165" s="91"/>
      <c r="E165" s="91"/>
      <c r="F165" s="91"/>
      <c r="G165" s="167"/>
      <c r="H165" s="167"/>
    </row>
    <row r="166" spans="1:8" ht="20.100000000000001" customHeight="1" x14ac:dyDescent="0.25">
      <c r="A166" s="176"/>
      <c r="B166" s="92"/>
      <c r="C166" s="92"/>
      <c r="D166" s="92"/>
      <c r="E166" s="92"/>
      <c r="F166" s="92"/>
      <c r="G166" s="167"/>
      <c r="H166" s="167"/>
    </row>
    <row r="167" spans="1:8" ht="20.100000000000001" customHeight="1" x14ac:dyDescent="0.25">
      <c r="A167" s="146" t="s">
        <v>268</v>
      </c>
      <c r="B167" s="82" t="s">
        <v>273</v>
      </c>
      <c r="C167" s="82" t="s">
        <v>99</v>
      </c>
      <c r="D167" s="82" t="s">
        <v>274</v>
      </c>
      <c r="E167" s="82" t="s">
        <v>271</v>
      </c>
      <c r="F167" s="82" t="s">
        <v>272</v>
      </c>
      <c r="G167" s="167">
        <v>0</v>
      </c>
      <c r="H167" s="167">
        <v>0</v>
      </c>
    </row>
    <row r="168" spans="1:8" ht="20.100000000000001" customHeight="1" x14ac:dyDescent="0.25">
      <c r="A168" s="147"/>
      <c r="B168" s="83"/>
      <c r="C168" s="83"/>
      <c r="D168" s="83"/>
      <c r="E168" s="83"/>
      <c r="F168" s="83"/>
      <c r="G168" s="167"/>
      <c r="H168" s="167"/>
    </row>
    <row r="169" spans="1:8" ht="20.100000000000001" customHeight="1" x14ac:dyDescent="0.25">
      <c r="A169" s="176"/>
      <c r="B169" s="84"/>
      <c r="C169" s="84"/>
      <c r="D169" s="84"/>
      <c r="E169" s="84"/>
      <c r="F169" s="84"/>
      <c r="G169" s="167"/>
      <c r="H169" s="167"/>
    </row>
    <row r="170" spans="1:8" ht="20.100000000000001" customHeight="1" x14ac:dyDescent="0.25">
      <c r="A170" s="110" t="s">
        <v>275</v>
      </c>
      <c r="B170" s="82" t="s">
        <v>276</v>
      </c>
      <c r="C170" s="82" t="s">
        <v>94</v>
      </c>
      <c r="D170" s="82" t="s">
        <v>277</v>
      </c>
      <c r="E170" s="82" t="s">
        <v>271</v>
      </c>
      <c r="F170" s="82" t="s">
        <v>278</v>
      </c>
      <c r="G170" s="167">
        <v>0</v>
      </c>
      <c r="H170" s="167">
        <v>0</v>
      </c>
    </row>
    <row r="171" spans="1:8" ht="20.100000000000001" customHeight="1" x14ac:dyDescent="0.25">
      <c r="A171" s="119"/>
      <c r="B171" s="83"/>
      <c r="C171" s="83"/>
      <c r="D171" s="83"/>
      <c r="E171" s="83"/>
      <c r="F171" s="83"/>
      <c r="G171" s="167"/>
      <c r="H171" s="167"/>
    </row>
    <row r="172" spans="1:8" ht="20.100000000000001" customHeight="1" x14ac:dyDescent="0.25">
      <c r="A172" s="120"/>
      <c r="B172" s="84"/>
      <c r="C172" s="84"/>
      <c r="D172" s="84"/>
      <c r="E172" s="84"/>
      <c r="F172" s="84"/>
      <c r="G172" s="167"/>
      <c r="H172" s="167"/>
    </row>
    <row r="173" spans="1:8" ht="20.100000000000001" customHeight="1" x14ac:dyDescent="0.25">
      <c r="A173" s="110" t="s">
        <v>275</v>
      </c>
      <c r="B173" s="82" t="s">
        <v>279</v>
      </c>
      <c r="C173" s="82" t="s">
        <v>94</v>
      </c>
      <c r="D173" s="82" t="s">
        <v>277</v>
      </c>
      <c r="E173" s="82" t="s">
        <v>271</v>
      </c>
      <c r="F173" s="82" t="s">
        <v>278</v>
      </c>
      <c r="G173" s="167">
        <v>0</v>
      </c>
      <c r="H173" s="167">
        <v>0</v>
      </c>
    </row>
    <row r="174" spans="1:8" ht="20.100000000000001" customHeight="1" x14ac:dyDescent="0.25">
      <c r="A174" s="119"/>
      <c r="B174" s="83"/>
      <c r="C174" s="83"/>
      <c r="D174" s="83"/>
      <c r="E174" s="83"/>
      <c r="F174" s="83"/>
      <c r="G174" s="167"/>
      <c r="H174" s="167"/>
    </row>
    <row r="175" spans="1:8" ht="20.100000000000001" customHeight="1" x14ac:dyDescent="0.25">
      <c r="A175" s="120"/>
      <c r="B175" s="84"/>
      <c r="C175" s="84"/>
      <c r="D175" s="84"/>
      <c r="E175" s="84"/>
      <c r="F175" s="84"/>
      <c r="G175" s="167"/>
      <c r="H175" s="167"/>
    </row>
    <row r="176" spans="1:8" ht="20.100000000000001" customHeight="1" x14ac:dyDescent="0.25">
      <c r="A176" s="146" t="s">
        <v>268</v>
      </c>
      <c r="B176" s="82" t="s">
        <v>280</v>
      </c>
      <c r="C176" s="82" t="s">
        <v>99</v>
      </c>
      <c r="D176" s="82" t="s">
        <v>281</v>
      </c>
      <c r="E176" s="82" t="s">
        <v>271</v>
      </c>
      <c r="F176" s="82" t="s">
        <v>282</v>
      </c>
      <c r="G176" s="167">
        <v>0</v>
      </c>
      <c r="H176" s="167">
        <v>0</v>
      </c>
    </row>
    <row r="177" spans="1:8" ht="20.100000000000001" customHeight="1" x14ac:dyDescent="0.25">
      <c r="A177" s="147"/>
      <c r="B177" s="83"/>
      <c r="C177" s="83"/>
      <c r="D177" s="83"/>
      <c r="E177" s="83"/>
      <c r="F177" s="83"/>
      <c r="G177" s="167"/>
      <c r="H177" s="167"/>
    </row>
    <row r="178" spans="1:8" ht="20.100000000000001" customHeight="1" x14ac:dyDescent="0.25">
      <c r="A178" s="176"/>
      <c r="B178" s="84"/>
      <c r="C178" s="84"/>
      <c r="D178" s="84"/>
      <c r="E178" s="84"/>
      <c r="F178" s="84"/>
      <c r="G178" s="167"/>
      <c r="H178" s="167"/>
    </row>
    <row r="179" spans="1:8" ht="20.100000000000001" customHeight="1" x14ac:dyDescent="0.25">
      <c r="A179" s="110" t="s">
        <v>283</v>
      </c>
      <c r="B179" s="82" t="s">
        <v>284</v>
      </c>
      <c r="C179" s="82" t="s">
        <v>99</v>
      </c>
      <c r="D179" s="82" t="s">
        <v>285</v>
      </c>
      <c r="E179" s="82" t="s">
        <v>271</v>
      </c>
      <c r="F179" s="82" t="s">
        <v>254</v>
      </c>
      <c r="G179" s="167">
        <v>0</v>
      </c>
      <c r="H179" s="167">
        <v>0</v>
      </c>
    </row>
    <row r="180" spans="1:8" ht="20.100000000000001" customHeight="1" x14ac:dyDescent="0.25">
      <c r="A180" s="119"/>
      <c r="B180" s="83"/>
      <c r="C180" s="83"/>
      <c r="D180" s="83"/>
      <c r="E180" s="83"/>
      <c r="F180" s="83"/>
      <c r="G180" s="167"/>
      <c r="H180" s="167"/>
    </row>
    <row r="181" spans="1:8" ht="20.100000000000001" customHeight="1" x14ac:dyDescent="0.25">
      <c r="A181" s="120"/>
      <c r="B181" s="84"/>
      <c r="C181" s="84"/>
      <c r="D181" s="84"/>
      <c r="E181" s="84"/>
      <c r="F181" s="84"/>
      <c r="G181" s="167"/>
      <c r="H181" s="167"/>
    </row>
    <row r="182" spans="1:8" ht="20.100000000000001" customHeight="1" x14ac:dyDescent="0.25">
      <c r="A182" s="14" t="s">
        <v>268</v>
      </c>
      <c r="B182" s="82" t="s">
        <v>286</v>
      </c>
      <c r="C182" s="82" t="s">
        <v>287</v>
      </c>
      <c r="D182" s="82" t="s">
        <v>288</v>
      </c>
      <c r="E182" s="82" t="s">
        <v>271</v>
      </c>
      <c r="F182" s="82" t="s">
        <v>289</v>
      </c>
      <c r="G182" s="43">
        <v>4849.88</v>
      </c>
      <c r="H182" s="43">
        <v>0</v>
      </c>
    </row>
    <row r="183" spans="1:8" ht="20.100000000000001" customHeight="1" x14ac:dyDescent="0.25">
      <c r="A183" s="14" t="s">
        <v>290</v>
      </c>
      <c r="B183" s="83"/>
      <c r="C183" s="83"/>
      <c r="D183" s="83"/>
      <c r="E183" s="83"/>
      <c r="F183" s="83"/>
      <c r="G183" s="43">
        <v>2000</v>
      </c>
      <c r="H183" s="43">
        <v>440</v>
      </c>
    </row>
    <row r="184" spans="1:8" ht="20.100000000000001" customHeight="1" x14ac:dyDescent="0.25">
      <c r="A184" s="14" t="s">
        <v>291</v>
      </c>
      <c r="B184" s="84"/>
      <c r="C184" s="84"/>
      <c r="D184" s="84"/>
      <c r="E184" s="84"/>
      <c r="F184" s="84"/>
      <c r="G184" s="43"/>
      <c r="H184" s="43">
        <v>0</v>
      </c>
    </row>
    <row r="185" spans="1:8" ht="20.100000000000001" customHeight="1" x14ac:dyDescent="0.25">
      <c r="A185" s="146" t="s">
        <v>268</v>
      </c>
      <c r="B185" s="82" t="s">
        <v>292</v>
      </c>
      <c r="C185" s="82" t="s">
        <v>293</v>
      </c>
      <c r="D185" s="82" t="s">
        <v>294</v>
      </c>
      <c r="E185" s="82" t="s">
        <v>271</v>
      </c>
      <c r="F185" s="82" t="s">
        <v>295</v>
      </c>
      <c r="G185" s="167">
        <v>0</v>
      </c>
      <c r="H185" s="167">
        <v>0</v>
      </c>
    </row>
    <row r="186" spans="1:8" ht="20.100000000000001" customHeight="1" x14ac:dyDescent="0.25">
      <c r="A186" s="147"/>
      <c r="B186" s="83"/>
      <c r="C186" s="83"/>
      <c r="D186" s="83"/>
      <c r="E186" s="83"/>
      <c r="F186" s="83"/>
      <c r="G186" s="167"/>
      <c r="H186" s="167"/>
    </row>
    <row r="187" spans="1:8" ht="20.100000000000001" customHeight="1" x14ac:dyDescent="0.25">
      <c r="A187" s="176"/>
      <c r="B187" s="84"/>
      <c r="C187" s="84"/>
      <c r="D187" s="84"/>
      <c r="E187" s="84"/>
      <c r="F187" s="84"/>
      <c r="G187" s="167"/>
      <c r="H187" s="167"/>
    </row>
    <row r="188" spans="1:8" ht="20.100000000000001" customHeight="1" x14ac:dyDescent="0.25">
      <c r="A188" s="146" t="s">
        <v>268</v>
      </c>
      <c r="B188" s="82" t="s">
        <v>296</v>
      </c>
      <c r="C188" s="82" t="s">
        <v>297</v>
      </c>
      <c r="D188" s="82" t="s">
        <v>298</v>
      </c>
      <c r="E188" s="82" t="s">
        <v>271</v>
      </c>
      <c r="F188" s="82" t="s">
        <v>299</v>
      </c>
      <c r="G188" s="167">
        <v>0</v>
      </c>
      <c r="H188" s="167">
        <v>0</v>
      </c>
    </row>
    <row r="189" spans="1:8" ht="20.100000000000001" customHeight="1" x14ac:dyDescent="0.25">
      <c r="A189" s="147"/>
      <c r="B189" s="83"/>
      <c r="C189" s="83"/>
      <c r="D189" s="83"/>
      <c r="E189" s="83"/>
      <c r="F189" s="83"/>
      <c r="G189" s="167"/>
      <c r="H189" s="167"/>
    </row>
    <row r="190" spans="1:8" ht="20.100000000000001" customHeight="1" x14ac:dyDescent="0.25">
      <c r="A190" s="176"/>
      <c r="B190" s="84"/>
      <c r="C190" s="84"/>
      <c r="D190" s="84"/>
      <c r="E190" s="84"/>
      <c r="F190" s="84"/>
      <c r="G190" s="167"/>
      <c r="H190" s="167"/>
    </row>
    <row r="191" spans="1:8" ht="20.100000000000001" customHeight="1" x14ac:dyDescent="0.25">
      <c r="A191" s="146" t="s">
        <v>268</v>
      </c>
      <c r="B191" s="82" t="s">
        <v>300</v>
      </c>
      <c r="C191" s="82" t="s">
        <v>297</v>
      </c>
      <c r="D191" s="82" t="s">
        <v>298</v>
      </c>
      <c r="E191" s="82" t="s">
        <v>271</v>
      </c>
      <c r="F191" s="82" t="s">
        <v>299</v>
      </c>
      <c r="G191" s="167">
        <v>0</v>
      </c>
      <c r="H191" s="167">
        <v>0</v>
      </c>
    </row>
    <row r="192" spans="1:8" ht="20.100000000000001" customHeight="1" x14ac:dyDescent="0.25">
      <c r="A192" s="147"/>
      <c r="B192" s="83"/>
      <c r="C192" s="83"/>
      <c r="D192" s="83"/>
      <c r="E192" s="83"/>
      <c r="F192" s="83"/>
      <c r="G192" s="167"/>
      <c r="H192" s="167"/>
    </row>
    <row r="193" spans="1:8" ht="20.100000000000001" customHeight="1" x14ac:dyDescent="0.25">
      <c r="A193" s="176"/>
      <c r="B193" s="84"/>
      <c r="C193" s="84"/>
      <c r="D193" s="84"/>
      <c r="E193" s="84"/>
      <c r="F193" s="84"/>
      <c r="G193" s="167"/>
      <c r="H193" s="167"/>
    </row>
    <row r="194" spans="1:8" ht="20.100000000000001" customHeight="1" x14ac:dyDescent="0.25">
      <c r="A194" s="146" t="s">
        <v>268</v>
      </c>
      <c r="B194" s="82" t="s">
        <v>301</v>
      </c>
      <c r="C194" s="82" t="s">
        <v>297</v>
      </c>
      <c r="D194" s="82" t="s">
        <v>302</v>
      </c>
      <c r="E194" s="82" t="s">
        <v>271</v>
      </c>
      <c r="F194" s="82" t="s">
        <v>299</v>
      </c>
      <c r="G194" s="167">
        <v>0</v>
      </c>
      <c r="H194" s="167">
        <v>0</v>
      </c>
    </row>
    <row r="195" spans="1:8" ht="20.100000000000001" customHeight="1" x14ac:dyDescent="0.25">
      <c r="A195" s="147"/>
      <c r="B195" s="83"/>
      <c r="C195" s="83"/>
      <c r="D195" s="83"/>
      <c r="E195" s="83"/>
      <c r="F195" s="83"/>
      <c r="G195" s="167"/>
      <c r="H195" s="167"/>
    </row>
    <row r="196" spans="1:8" ht="20.100000000000001" customHeight="1" x14ac:dyDescent="0.25">
      <c r="A196" s="176"/>
      <c r="B196" s="84"/>
      <c r="C196" s="84"/>
      <c r="D196" s="84"/>
      <c r="E196" s="84"/>
      <c r="F196" s="84"/>
      <c r="G196" s="167"/>
      <c r="H196" s="167"/>
    </row>
    <row r="197" spans="1:8" ht="35.1" customHeight="1" x14ac:dyDescent="0.25">
      <c r="A197" s="14" t="s">
        <v>268</v>
      </c>
      <c r="B197" s="82" t="s">
        <v>303</v>
      </c>
      <c r="C197" s="82" t="s">
        <v>99</v>
      </c>
      <c r="D197" s="82" t="s">
        <v>304</v>
      </c>
      <c r="E197" s="82" t="s">
        <v>271</v>
      </c>
      <c r="F197" s="82" t="s">
        <v>305</v>
      </c>
      <c r="G197" s="43">
        <v>1651.25</v>
      </c>
      <c r="H197" s="43">
        <v>0</v>
      </c>
    </row>
    <row r="198" spans="1:8" ht="35.1" customHeight="1" x14ac:dyDescent="0.25">
      <c r="A198" s="14" t="s">
        <v>290</v>
      </c>
      <c r="B198" s="83"/>
      <c r="C198" s="83"/>
      <c r="D198" s="83"/>
      <c r="E198" s="83"/>
      <c r="F198" s="83"/>
      <c r="G198" s="43">
        <v>800</v>
      </c>
      <c r="H198" s="43">
        <v>440</v>
      </c>
    </row>
    <row r="199" spans="1:8" ht="35.1" customHeight="1" x14ac:dyDescent="0.25">
      <c r="A199" s="2" t="s">
        <v>306</v>
      </c>
      <c r="B199" s="84"/>
      <c r="C199" s="84"/>
      <c r="D199" s="84"/>
      <c r="E199" s="84"/>
      <c r="F199" s="84"/>
      <c r="G199" s="43"/>
      <c r="H199" s="43">
        <v>0</v>
      </c>
    </row>
    <row r="200" spans="1:8" ht="45" customHeight="1" x14ac:dyDescent="0.25">
      <c r="A200" s="14" t="s">
        <v>268</v>
      </c>
      <c r="B200" s="82" t="s">
        <v>307</v>
      </c>
      <c r="C200" s="82" t="s">
        <v>99</v>
      </c>
      <c r="D200" s="82" t="s">
        <v>308</v>
      </c>
      <c r="E200" s="82" t="s">
        <v>271</v>
      </c>
      <c r="F200" s="82" t="s">
        <v>260</v>
      </c>
      <c r="G200" s="43">
        <v>1867.25</v>
      </c>
      <c r="H200" s="167">
        <v>0</v>
      </c>
    </row>
    <row r="201" spans="1:8" ht="45" customHeight="1" x14ac:dyDescent="0.25">
      <c r="A201" s="14" t="s">
        <v>290</v>
      </c>
      <c r="B201" s="83"/>
      <c r="C201" s="83"/>
      <c r="D201" s="83"/>
      <c r="E201" s="83"/>
      <c r="F201" s="83"/>
      <c r="G201" s="43">
        <v>1000</v>
      </c>
      <c r="H201" s="167"/>
    </row>
    <row r="202" spans="1:8" ht="45" customHeight="1" x14ac:dyDescent="0.25">
      <c r="A202" s="2" t="s">
        <v>309</v>
      </c>
      <c r="B202" s="84"/>
      <c r="C202" s="84"/>
      <c r="D202" s="84"/>
      <c r="E202" s="84"/>
      <c r="F202" s="84"/>
      <c r="G202" s="43"/>
      <c r="H202" s="167"/>
    </row>
    <row r="203" spans="1:8" ht="20.100000000000001" customHeight="1" x14ac:dyDescent="0.25">
      <c r="A203" s="14" t="s">
        <v>268</v>
      </c>
      <c r="B203" s="82" t="s">
        <v>310</v>
      </c>
      <c r="C203" s="82" t="s">
        <v>311</v>
      </c>
      <c r="D203" s="82" t="s">
        <v>312</v>
      </c>
      <c r="E203" s="82" t="s">
        <v>271</v>
      </c>
      <c r="F203" s="82" t="s">
        <v>313</v>
      </c>
      <c r="G203" s="43">
        <v>5732.63</v>
      </c>
      <c r="H203" s="43">
        <v>0</v>
      </c>
    </row>
    <row r="204" spans="1:8" ht="20.100000000000001" customHeight="1" x14ac:dyDescent="0.25">
      <c r="A204" s="14" t="s">
        <v>290</v>
      </c>
      <c r="B204" s="83"/>
      <c r="C204" s="83"/>
      <c r="D204" s="83"/>
      <c r="E204" s="83"/>
      <c r="F204" s="83"/>
      <c r="G204" s="43">
        <v>2000</v>
      </c>
      <c r="H204" s="43">
        <v>440</v>
      </c>
    </row>
    <row r="205" spans="1:8" ht="20.100000000000001" customHeight="1" x14ac:dyDescent="0.25">
      <c r="A205" s="2" t="s">
        <v>314</v>
      </c>
      <c r="B205" s="84"/>
      <c r="C205" s="84"/>
      <c r="D205" s="84"/>
      <c r="E205" s="84"/>
      <c r="F205" s="84"/>
      <c r="G205" s="43"/>
      <c r="H205" s="43">
        <v>0</v>
      </c>
    </row>
    <row r="206" spans="1:8" ht="20.100000000000001" customHeight="1" x14ac:dyDescent="0.25">
      <c r="A206" s="110" t="s">
        <v>315</v>
      </c>
      <c r="B206" s="82" t="s">
        <v>316</v>
      </c>
      <c r="C206" s="82" t="s">
        <v>99</v>
      </c>
      <c r="D206" s="82" t="s">
        <v>317</v>
      </c>
      <c r="E206" s="82" t="s">
        <v>271</v>
      </c>
      <c r="F206" s="82" t="s">
        <v>318</v>
      </c>
      <c r="G206" s="167">
        <v>0</v>
      </c>
      <c r="H206" s="167">
        <v>0</v>
      </c>
    </row>
    <row r="207" spans="1:8" ht="20.100000000000001" customHeight="1" x14ac:dyDescent="0.25">
      <c r="A207" s="119"/>
      <c r="B207" s="83"/>
      <c r="C207" s="83"/>
      <c r="D207" s="83"/>
      <c r="E207" s="83"/>
      <c r="F207" s="83"/>
      <c r="G207" s="167"/>
      <c r="H207" s="167"/>
    </row>
    <row r="208" spans="1:8" ht="20.100000000000001" customHeight="1" x14ac:dyDescent="0.25">
      <c r="A208" s="120"/>
      <c r="B208" s="84"/>
      <c r="C208" s="84"/>
      <c r="D208" s="84"/>
      <c r="E208" s="84"/>
      <c r="F208" s="84"/>
      <c r="G208" s="167"/>
      <c r="H208" s="167"/>
    </row>
    <row r="209" spans="1:8" ht="20.100000000000001" customHeight="1" x14ac:dyDescent="0.25">
      <c r="A209" s="146" t="s">
        <v>268</v>
      </c>
      <c r="B209" s="82" t="s">
        <v>319</v>
      </c>
      <c r="C209" s="82" t="s">
        <v>99</v>
      </c>
      <c r="D209" s="82" t="s">
        <v>320</v>
      </c>
      <c r="E209" s="82" t="s">
        <v>271</v>
      </c>
      <c r="F209" s="82" t="s">
        <v>321</v>
      </c>
      <c r="G209" s="167">
        <v>0</v>
      </c>
      <c r="H209" s="167">
        <v>0</v>
      </c>
    </row>
    <row r="210" spans="1:8" ht="20.100000000000001" customHeight="1" x14ac:dyDescent="0.25">
      <c r="A210" s="147"/>
      <c r="B210" s="83"/>
      <c r="C210" s="83"/>
      <c r="D210" s="83"/>
      <c r="E210" s="83"/>
      <c r="F210" s="83"/>
      <c r="G210" s="167"/>
      <c r="H210" s="167"/>
    </row>
    <row r="211" spans="1:8" ht="20.100000000000001" customHeight="1" x14ac:dyDescent="0.25">
      <c r="A211" s="176"/>
      <c r="B211" s="84"/>
      <c r="C211" s="84"/>
      <c r="D211" s="84"/>
      <c r="E211" s="84"/>
      <c r="F211" s="84"/>
      <c r="G211" s="167"/>
      <c r="H211" s="167"/>
    </row>
    <row r="212" spans="1:8" ht="20.100000000000001" customHeight="1" x14ac:dyDescent="0.25">
      <c r="A212" s="110" t="s">
        <v>322</v>
      </c>
      <c r="B212" s="82" t="s">
        <v>323</v>
      </c>
      <c r="C212" s="82" t="s">
        <v>99</v>
      </c>
      <c r="D212" s="82" t="s">
        <v>324</v>
      </c>
      <c r="E212" s="82" t="s">
        <v>271</v>
      </c>
      <c r="F212" s="82" t="s">
        <v>16</v>
      </c>
      <c r="G212" s="167">
        <v>0</v>
      </c>
      <c r="H212" s="167">
        <v>0</v>
      </c>
    </row>
    <row r="213" spans="1:8" ht="20.100000000000001" customHeight="1" x14ac:dyDescent="0.25">
      <c r="A213" s="119"/>
      <c r="B213" s="83"/>
      <c r="C213" s="83"/>
      <c r="D213" s="83"/>
      <c r="E213" s="83"/>
      <c r="F213" s="83"/>
      <c r="G213" s="167"/>
      <c r="H213" s="167"/>
    </row>
    <row r="214" spans="1:8" ht="20.100000000000001" customHeight="1" x14ac:dyDescent="0.25">
      <c r="A214" s="120"/>
      <c r="B214" s="84"/>
      <c r="C214" s="84"/>
      <c r="D214" s="84"/>
      <c r="E214" s="84"/>
      <c r="F214" s="84"/>
      <c r="G214" s="167"/>
      <c r="H214" s="167"/>
    </row>
    <row r="215" spans="1:8" ht="20.100000000000001" customHeight="1" x14ac:dyDescent="0.25">
      <c r="A215" s="14" t="s">
        <v>268</v>
      </c>
      <c r="B215" s="82" t="s">
        <v>325</v>
      </c>
      <c r="C215" s="82" t="s">
        <v>99</v>
      </c>
      <c r="D215" s="82" t="s">
        <v>326</v>
      </c>
      <c r="E215" s="82" t="s">
        <v>271</v>
      </c>
      <c r="F215" s="82" t="s">
        <v>20</v>
      </c>
      <c r="G215" s="43">
        <v>1317.25</v>
      </c>
      <c r="H215" s="43">
        <v>0</v>
      </c>
    </row>
    <row r="216" spans="1:8" ht="20.100000000000001" customHeight="1" x14ac:dyDescent="0.25">
      <c r="A216" s="14" t="s">
        <v>290</v>
      </c>
      <c r="B216" s="83"/>
      <c r="C216" s="83"/>
      <c r="D216" s="83"/>
      <c r="E216" s="83"/>
      <c r="F216" s="83"/>
      <c r="G216" s="43">
        <v>1000</v>
      </c>
      <c r="H216" s="43">
        <v>440</v>
      </c>
    </row>
    <row r="217" spans="1:8" ht="20.100000000000001" customHeight="1" x14ac:dyDescent="0.25">
      <c r="A217" s="2" t="s">
        <v>327</v>
      </c>
      <c r="B217" s="84"/>
      <c r="C217" s="84"/>
      <c r="D217" s="84"/>
      <c r="E217" s="84"/>
      <c r="F217" s="84"/>
      <c r="G217" s="43"/>
      <c r="H217" s="43">
        <v>0</v>
      </c>
    </row>
    <row r="218" spans="1:8" ht="20.100000000000001" customHeight="1" x14ac:dyDescent="0.25">
      <c r="A218" s="110" t="s">
        <v>328</v>
      </c>
      <c r="B218" s="82" t="s">
        <v>329</v>
      </c>
      <c r="C218" s="82" t="s">
        <v>99</v>
      </c>
      <c r="D218" s="82" t="s">
        <v>330</v>
      </c>
      <c r="E218" s="82" t="s">
        <v>271</v>
      </c>
      <c r="F218" s="82" t="s">
        <v>331</v>
      </c>
      <c r="G218" s="167">
        <v>0</v>
      </c>
      <c r="H218" s="167">
        <v>0</v>
      </c>
    </row>
    <row r="219" spans="1:8" ht="20.100000000000001" customHeight="1" x14ac:dyDescent="0.25">
      <c r="A219" s="119"/>
      <c r="B219" s="83"/>
      <c r="C219" s="83"/>
      <c r="D219" s="83"/>
      <c r="E219" s="83"/>
      <c r="F219" s="83"/>
      <c r="G219" s="167"/>
      <c r="H219" s="167"/>
    </row>
    <row r="220" spans="1:8" ht="20.100000000000001" customHeight="1" x14ac:dyDescent="0.25">
      <c r="A220" s="120"/>
      <c r="B220" s="84"/>
      <c r="C220" s="84"/>
      <c r="D220" s="84"/>
      <c r="E220" s="84"/>
      <c r="F220" s="84"/>
      <c r="G220" s="167"/>
      <c r="H220" s="167"/>
    </row>
    <row r="221" spans="1:8" ht="20.100000000000001" customHeight="1" x14ac:dyDescent="0.25">
      <c r="A221" s="146" t="s">
        <v>268</v>
      </c>
      <c r="B221" s="82" t="s">
        <v>332</v>
      </c>
      <c r="C221" s="82" t="s">
        <v>333</v>
      </c>
      <c r="D221" s="82" t="s">
        <v>334</v>
      </c>
      <c r="E221" s="82" t="s">
        <v>271</v>
      </c>
      <c r="F221" s="82" t="s">
        <v>335</v>
      </c>
      <c r="G221" s="167">
        <v>0</v>
      </c>
      <c r="H221" s="167">
        <v>0</v>
      </c>
    </row>
    <row r="222" spans="1:8" ht="20.100000000000001" customHeight="1" x14ac:dyDescent="0.25">
      <c r="A222" s="147"/>
      <c r="B222" s="83"/>
      <c r="C222" s="83"/>
      <c r="D222" s="83"/>
      <c r="E222" s="83"/>
      <c r="F222" s="83"/>
      <c r="G222" s="167"/>
      <c r="H222" s="167"/>
    </row>
    <row r="223" spans="1:8" ht="20.100000000000001" customHeight="1" x14ac:dyDescent="0.25">
      <c r="A223" s="176"/>
      <c r="B223" s="84"/>
      <c r="C223" s="84"/>
      <c r="D223" s="84"/>
      <c r="E223" s="84"/>
      <c r="F223" s="84"/>
      <c r="G223" s="167"/>
      <c r="H223" s="167"/>
    </row>
    <row r="224" spans="1:8" ht="20.100000000000001" customHeight="1" x14ac:dyDescent="0.25">
      <c r="A224" s="146" t="s">
        <v>268</v>
      </c>
      <c r="B224" s="82" t="s">
        <v>336</v>
      </c>
      <c r="C224" s="82" t="s">
        <v>333</v>
      </c>
      <c r="D224" s="82" t="s">
        <v>334</v>
      </c>
      <c r="E224" s="82" t="s">
        <v>271</v>
      </c>
      <c r="F224" s="82" t="s">
        <v>335</v>
      </c>
      <c r="G224" s="167">
        <v>0</v>
      </c>
      <c r="H224" s="167">
        <v>0</v>
      </c>
    </row>
    <row r="225" spans="1:8" ht="20.100000000000001" customHeight="1" x14ac:dyDescent="0.25">
      <c r="A225" s="147"/>
      <c r="B225" s="83"/>
      <c r="C225" s="83"/>
      <c r="D225" s="83"/>
      <c r="E225" s="83"/>
      <c r="F225" s="83"/>
      <c r="G225" s="167"/>
      <c r="H225" s="167"/>
    </row>
    <row r="226" spans="1:8" ht="20.100000000000001" customHeight="1" x14ac:dyDescent="0.25">
      <c r="A226" s="176"/>
      <c r="B226" s="84"/>
      <c r="C226" s="84"/>
      <c r="D226" s="84"/>
      <c r="E226" s="84"/>
      <c r="F226" s="84"/>
      <c r="G226" s="167"/>
      <c r="H226" s="167"/>
    </row>
    <row r="227" spans="1:8" ht="24.95" customHeight="1" x14ac:dyDescent="0.25">
      <c r="A227" s="146" t="s">
        <v>268</v>
      </c>
      <c r="B227" s="82" t="s">
        <v>337</v>
      </c>
      <c r="C227" s="82" t="s">
        <v>338</v>
      </c>
      <c r="D227" s="82" t="s">
        <v>339</v>
      </c>
      <c r="E227" s="82" t="s">
        <v>271</v>
      </c>
      <c r="F227" s="82" t="s">
        <v>335</v>
      </c>
      <c r="G227" s="167">
        <v>0</v>
      </c>
      <c r="H227" s="167">
        <v>0</v>
      </c>
    </row>
    <row r="228" spans="1:8" ht="24.95" customHeight="1" x14ac:dyDescent="0.25">
      <c r="A228" s="147"/>
      <c r="B228" s="83"/>
      <c r="C228" s="83"/>
      <c r="D228" s="83"/>
      <c r="E228" s="83"/>
      <c r="F228" s="83"/>
      <c r="G228" s="167"/>
      <c r="H228" s="167"/>
    </row>
    <row r="229" spans="1:8" ht="24.95" customHeight="1" x14ac:dyDescent="0.25">
      <c r="A229" s="176"/>
      <c r="B229" s="84"/>
      <c r="C229" s="84"/>
      <c r="D229" s="84"/>
      <c r="E229" s="84"/>
      <c r="F229" s="84"/>
      <c r="G229" s="167"/>
      <c r="H229" s="167"/>
    </row>
    <row r="230" spans="1:8" ht="20.100000000000001" customHeight="1" x14ac:dyDescent="0.25">
      <c r="A230" s="14" t="s">
        <v>268</v>
      </c>
      <c r="B230" s="82" t="s">
        <v>340</v>
      </c>
      <c r="C230" s="82" t="s">
        <v>338</v>
      </c>
      <c r="D230" s="82" t="s">
        <v>341</v>
      </c>
      <c r="E230" s="82" t="s">
        <v>271</v>
      </c>
      <c r="F230" s="82" t="s">
        <v>335</v>
      </c>
      <c r="G230" s="43">
        <v>0</v>
      </c>
      <c r="H230" s="43">
        <v>0</v>
      </c>
    </row>
    <row r="231" spans="1:8" ht="20.100000000000001" customHeight="1" x14ac:dyDescent="0.25">
      <c r="A231" s="14" t="s">
        <v>290</v>
      </c>
      <c r="B231" s="83"/>
      <c r="C231" s="83"/>
      <c r="D231" s="83"/>
      <c r="E231" s="83"/>
      <c r="F231" s="83"/>
      <c r="G231" s="43">
        <v>800</v>
      </c>
      <c r="H231" s="43">
        <v>440</v>
      </c>
    </row>
    <row r="232" spans="1:8" ht="20.100000000000001" customHeight="1" x14ac:dyDescent="0.25">
      <c r="A232" s="8" t="s">
        <v>342</v>
      </c>
      <c r="B232" s="83"/>
      <c r="C232" s="83"/>
      <c r="D232" s="83"/>
      <c r="E232" s="83"/>
      <c r="F232" s="83"/>
      <c r="G232" s="43"/>
      <c r="H232" s="43">
        <v>0</v>
      </c>
    </row>
    <row r="233" spans="1:8" x14ac:dyDescent="0.25">
      <c r="A233" s="82" t="s">
        <v>343</v>
      </c>
      <c r="B233" s="82" t="str">
        <f>UPPER("Juan Velázquez Evers")</f>
        <v>JUAN VELÁZQUEZ EVERS</v>
      </c>
      <c r="C233" s="129" t="str">
        <f>UPPER("Conferencia: Debido Proceso y Presunción de Inocencia")</f>
        <v>CONFERENCIA: DEBIDO PROCESO Y PRESUNCIÓN DE INOCENCIA</v>
      </c>
      <c r="D233" s="116" t="str">
        <f>UPPER("Debido Proceso y Presunción de Inocencia")</f>
        <v>DEBIDO PROCESO Y PRESUNCIÓN DE INOCENCIA</v>
      </c>
      <c r="E233" s="116" t="str">
        <f>UPPER("Culiacán")</f>
        <v>CULIACÁN</v>
      </c>
      <c r="F233" s="98">
        <v>42237</v>
      </c>
      <c r="G233" s="44"/>
      <c r="H233" s="44">
        <v>2663</v>
      </c>
    </row>
    <row r="234" spans="1:8" x14ac:dyDescent="0.25">
      <c r="A234" s="83"/>
      <c r="B234" s="83"/>
      <c r="C234" s="129"/>
      <c r="D234" s="117"/>
      <c r="E234" s="117"/>
      <c r="F234" s="124"/>
      <c r="G234" s="44"/>
      <c r="H234" s="44"/>
    </row>
    <row r="235" spans="1:8" x14ac:dyDescent="0.25">
      <c r="A235" s="84"/>
      <c r="B235" s="84"/>
      <c r="C235" s="129"/>
      <c r="D235" s="118"/>
      <c r="E235" s="118"/>
      <c r="F235" s="159"/>
      <c r="G235" s="44">
        <v>2000</v>
      </c>
      <c r="H235" s="44"/>
    </row>
    <row r="236" spans="1:8" x14ac:dyDescent="0.25">
      <c r="A236" s="82" t="s">
        <v>344</v>
      </c>
      <c r="B236" s="82" t="str">
        <f>UPPER("Dr. Juan José Ríos Estavillo")</f>
        <v>DR. JUAN JOSÉ RÍOS ESTAVILLO</v>
      </c>
      <c r="C236" s="129" t="str">
        <f>UPPER("Conferencia: Retos de los Derechos Humanos")</f>
        <v>CONFERENCIA: RETOS DE LOS DERECHOS HUMANOS</v>
      </c>
      <c r="D236" s="116" t="str">
        <f>UPPER("Retos de los Derechos Humanos")</f>
        <v>RETOS DE LOS DERECHOS HUMANOS</v>
      </c>
      <c r="E236" s="99" t="str">
        <f t="shared" ref="E236" si="0">UPPER("Culiacán")</f>
        <v>CULIACÁN</v>
      </c>
      <c r="F236" s="98">
        <v>42240</v>
      </c>
      <c r="G236" s="44"/>
      <c r="H236" s="27">
        <v>0</v>
      </c>
    </row>
    <row r="237" spans="1:8" x14ac:dyDescent="0.25">
      <c r="A237" s="83"/>
      <c r="B237" s="83"/>
      <c r="C237" s="129"/>
      <c r="D237" s="117"/>
      <c r="E237" s="99"/>
      <c r="F237" s="124"/>
      <c r="G237" s="44"/>
      <c r="H237" s="44"/>
    </row>
    <row r="238" spans="1:8" x14ac:dyDescent="0.25">
      <c r="A238" s="84"/>
      <c r="B238" s="84"/>
      <c r="C238" s="129"/>
      <c r="D238" s="118"/>
      <c r="E238" s="99"/>
      <c r="F238" s="159"/>
      <c r="G238" s="44">
        <v>1000</v>
      </c>
      <c r="H238" s="44"/>
    </row>
    <row r="239" spans="1:8" x14ac:dyDescent="0.25">
      <c r="A239" s="82" t="s">
        <v>344</v>
      </c>
      <c r="B239" s="82" t="str">
        <f>UPPER("Magdo. Alfredo López Cruz")</f>
        <v>MAGDO. ALFREDO LÓPEZ CRUZ</v>
      </c>
      <c r="C239" s="129" t="str">
        <f>UPPER("Conferencia: Estándares Internacionales y los Derechos Humanos y el Juicios de Amparo")</f>
        <v>CONFERENCIA: ESTÁNDARES INTERNACIONALES Y LOS DERECHOS HUMANOS Y EL JUICIOS DE AMPARO</v>
      </c>
      <c r="D239" s="116" t="str">
        <f>UPPER("Derechos Humanos y Juicio de Amparo")</f>
        <v>DERECHOS HUMANOS Y JUICIO DE AMPARO</v>
      </c>
      <c r="E239" s="99" t="str">
        <f t="shared" ref="E239" si="1">UPPER("Culiacán")</f>
        <v>CULIACÁN</v>
      </c>
      <c r="F239" s="98">
        <v>42244</v>
      </c>
      <c r="G239" s="44"/>
      <c r="H239" s="44">
        <v>0</v>
      </c>
    </row>
    <row r="240" spans="1:8" x14ac:dyDescent="0.25">
      <c r="A240" s="83"/>
      <c r="B240" s="83"/>
      <c r="C240" s="129"/>
      <c r="D240" s="117"/>
      <c r="E240" s="99"/>
      <c r="F240" s="124"/>
      <c r="G240" s="44"/>
      <c r="H240" s="44">
        <v>1000</v>
      </c>
    </row>
    <row r="241" spans="1:8" x14ac:dyDescent="0.25">
      <c r="A241" s="84"/>
      <c r="B241" s="84"/>
      <c r="C241" s="129"/>
      <c r="D241" s="118"/>
      <c r="E241" s="99"/>
      <c r="F241" s="159"/>
      <c r="G241" s="44">
        <v>1000</v>
      </c>
      <c r="H241" s="44"/>
    </row>
    <row r="242" spans="1:8" ht="28.5" customHeight="1" x14ac:dyDescent="0.25">
      <c r="A242" s="129" t="s">
        <v>344</v>
      </c>
      <c r="B242" s="129" t="str">
        <f>UPPER("Lic. Juan Carlos López Santillanes")</f>
        <v>LIC. JUAN CARLOS LÓPEZ SANTILLANES</v>
      </c>
      <c r="C242" s="129" t="str">
        <f>UPPER("Ciclo de Conferencias: Los Derechos Humanos y el Juicio de Amparo")</f>
        <v>CICLO DE CONFERENCIAS: LOS DERECHOS HUMANOS Y EL JUICIO DE AMPARO</v>
      </c>
      <c r="D242" s="99" t="str">
        <f>UPPER("Los Derechos Humanos y el Juicio de amparo")</f>
        <v>LOS DERECHOS HUMANOS Y EL JUICIO DE AMPARO</v>
      </c>
      <c r="E242" s="99" t="str">
        <f>UPPER("Culiacán")</f>
        <v>CULIACÁN</v>
      </c>
      <c r="F242" s="98">
        <v>42245</v>
      </c>
      <c r="G242" s="44"/>
      <c r="H242" s="44"/>
    </row>
    <row r="243" spans="1:8" x14ac:dyDescent="0.25">
      <c r="A243" s="129"/>
      <c r="B243" s="129"/>
      <c r="C243" s="129"/>
      <c r="D243" s="99"/>
      <c r="E243" s="99"/>
      <c r="F243" s="124"/>
      <c r="G243" s="44"/>
      <c r="H243" s="44">
        <v>600</v>
      </c>
    </row>
    <row r="244" spans="1:8" x14ac:dyDescent="0.25">
      <c r="A244" s="129"/>
      <c r="B244" s="129"/>
      <c r="C244" s="129"/>
      <c r="D244" s="99"/>
      <c r="E244" s="99"/>
      <c r="F244" s="159"/>
      <c r="G244" s="44">
        <v>1000</v>
      </c>
      <c r="H244" s="44"/>
    </row>
    <row r="245" spans="1:8" x14ac:dyDescent="0.25">
      <c r="A245" s="129" t="s">
        <v>344</v>
      </c>
      <c r="B245" s="129" t="str">
        <f>UPPER("LIc. Sergio Angulo Verduzco")</f>
        <v>LIC. SERGIO ANGULO VERDUZCO</v>
      </c>
      <c r="C245" s="129"/>
      <c r="D245" s="99"/>
      <c r="E245" s="99"/>
      <c r="F245" s="98">
        <v>42245</v>
      </c>
      <c r="G245" s="44"/>
      <c r="H245" s="44"/>
    </row>
    <row r="246" spans="1:8" x14ac:dyDescent="0.25">
      <c r="A246" s="129"/>
      <c r="B246" s="129"/>
      <c r="C246" s="129"/>
      <c r="D246" s="99"/>
      <c r="E246" s="99"/>
      <c r="F246" s="124"/>
      <c r="G246" s="44"/>
      <c r="H246" s="44">
        <v>600</v>
      </c>
    </row>
    <row r="247" spans="1:8" x14ac:dyDescent="0.25">
      <c r="A247" s="129"/>
      <c r="B247" s="129"/>
      <c r="C247" s="129"/>
      <c r="D247" s="99"/>
      <c r="E247" s="99"/>
      <c r="F247" s="159"/>
      <c r="G247" s="44">
        <v>1000</v>
      </c>
      <c r="H247" s="44"/>
    </row>
    <row r="248" spans="1:8" ht="29.25" customHeight="1" x14ac:dyDescent="0.25">
      <c r="A248" s="129" t="s">
        <v>345</v>
      </c>
      <c r="B248" s="129" t="str">
        <f>UPPER("José Luis Cruz Álvarez (Canceló)")</f>
        <v>JOSÉ LUIS CRUZ ÁLVAREZ (CANCELÓ)</v>
      </c>
      <c r="C248" s="129"/>
      <c r="D248" s="99"/>
      <c r="E248" s="99"/>
      <c r="F248" s="98"/>
      <c r="G248" s="44"/>
      <c r="H248" s="45">
        <v>6355</v>
      </c>
    </row>
    <row r="249" spans="1:8" x14ac:dyDescent="0.25">
      <c r="A249" s="129"/>
      <c r="B249" s="129"/>
      <c r="C249" s="129"/>
      <c r="D249" s="99"/>
      <c r="E249" s="99"/>
      <c r="F249" s="124"/>
      <c r="G249" s="44"/>
      <c r="H249" s="44"/>
    </row>
    <row r="250" spans="1:8" x14ac:dyDescent="0.25">
      <c r="A250" s="129"/>
      <c r="B250" s="129"/>
      <c r="C250" s="129"/>
      <c r="D250" s="99"/>
      <c r="E250" s="99"/>
      <c r="F250" s="159"/>
      <c r="G250" s="44"/>
      <c r="H250" s="44"/>
    </row>
    <row r="251" spans="1:8" x14ac:dyDescent="0.25">
      <c r="A251" s="129" t="s">
        <v>344</v>
      </c>
      <c r="B251" s="129" t="str">
        <f>UPPER("Magdo. Alfredo López Cruz")</f>
        <v>MAGDO. ALFREDO LÓPEZ CRUZ</v>
      </c>
      <c r="C251" s="129"/>
      <c r="D251" s="99"/>
      <c r="E251" s="99"/>
      <c r="F251" s="98">
        <v>42245</v>
      </c>
      <c r="G251" s="44"/>
      <c r="H251" s="44">
        <v>0</v>
      </c>
    </row>
    <row r="252" spans="1:8" x14ac:dyDescent="0.25">
      <c r="A252" s="129"/>
      <c r="B252" s="129"/>
      <c r="C252" s="129"/>
      <c r="D252" s="99"/>
      <c r="E252" s="99"/>
      <c r="F252" s="124"/>
      <c r="G252" s="44"/>
      <c r="H252" s="44">
        <v>840</v>
      </c>
    </row>
    <row r="253" spans="1:8" x14ac:dyDescent="0.25">
      <c r="A253" s="129"/>
      <c r="B253" s="129"/>
      <c r="C253" s="129"/>
      <c r="D253" s="99"/>
      <c r="E253" s="99"/>
      <c r="F253" s="159"/>
      <c r="G253" s="44">
        <v>1000</v>
      </c>
      <c r="H253" s="44"/>
    </row>
    <row r="254" spans="1:8" ht="28.5" customHeight="1" x14ac:dyDescent="0.25">
      <c r="A254" s="129" t="s">
        <v>344</v>
      </c>
      <c r="B254" s="129" t="str">
        <f>UPPER("Lic. Florentino Valenzuela Soto")</f>
        <v>LIC. FLORENTINO VALENZUELA SOTO</v>
      </c>
      <c r="C254" s="129" t="str">
        <f>UPPER("Ciclo de Conferencias: La Cultura Indígena ante los Derechos Humanos")</f>
        <v>CICLO DE CONFERENCIAS: LA CULTURA INDÍGENA ANTE LOS DERECHOS HUMANOS</v>
      </c>
      <c r="D254" s="99" t="str">
        <f>UPPER("La Cultura Indígena ante los Derechos Humanos")</f>
        <v>LA CULTURA INDÍGENA ANTE LOS DERECHOS HUMANOS</v>
      </c>
      <c r="E254" s="116" t="str">
        <f t="shared" ref="E254" si="2">UPPER("Culiacán")</f>
        <v>CULIACÁN</v>
      </c>
      <c r="F254" s="98">
        <v>42244</v>
      </c>
      <c r="G254" s="44"/>
      <c r="H254" s="44"/>
    </row>
    <row r="255" spans="1:8" x14ac:dyDescent="0.25">
      <c r="A255" s="129"/>
      <c r="B255" s="129"/>
      <c r="C255" s="129"/>
      <c r="D255" s="99"/>
      <c r="E255" s="117"/>
      <c r="F255" s="124"/>
      <c r="G255" s="44"/>
      <c r="H255" s="44"/>
    </row>
    <row r="256" spans="1:8" x14ac:dyDescent="0.25">
      <c r="A256" s="129"/>
      <c r="B256" s="129"/>
      <c r="C256" s="129"/>
      <c r="D256" s="99"/>
      <c r="E256" s="118"/>
      <c r="F256" s="159"/>
      <c r="G256" s="44">
        <v>0</v>
      </c>
      <c r="H256" s="44"/>
    </row>
    <row r="257" spans="1:8" ht="42.75" customHeight="1" x14ac:dyDescent="0.25">
      <c r="A257" s="129" t="s">
        <v>346</v>
      </c>
      <c r="B257" s="129" t="str">
        <f>UPPER("Dr. Pablo Hernández-Romo Valencia")</f>
        <v>DR. PABLO HERNÁNDEZ-ROMO VALENCIA</v>
      </c>
      <c r="C257" s="129"/>
      <c r="D257" s="99"/>
      <c r="E257" s="116" t="str">
        <f t="shared" ref="E257" si="3">UPPER("Culiacán")</f>
        <v>CULIACÁN</v>
      </c>
      <c r="F257" s="98" t="s">
        <v>347</v>
      </c>
      <c r="G257" s="44"/>
      <c r="H257" s="44">
        <v>5642</v>
      </c>
    </row>
    <row r="258" spans="1:8" x14ac:dyDescent="0.25">
      <c r="A258" s="129"/>
      <c r="B258" s="129"/>
      <c r="C258" s="129"/>
      <c r="D258" s="99"/>
      <c r="E258" s="117"/>
      <c r="F258" s="124"/>
      <c r="G258" s="44"/>
      <c r="H258" s="44"/>
    </row>
    <row r="259" spans="1:8" x14ac:dyDescent="0.25">
      <c r="A259" s="129"/>
      <c r="B259" s="129"/>
      <c r="C259" s="129"/>
      <c r="D259" s="99"/>
      <c r="E259" s="118"/>
      <c r="F259" s="159"/>
      <c r="G259" s="44">
        <v>2000</v>
      </c>
      <c r="H259" s="44"/>
    </row>
    <row r="260" spans="1:8" ht="28.5" customHeight="1" x14ac:dyDescent="0.25">
      <c r="A260" s="129" t="s">
        <v>344</v>
      </c>
      <c r="B260" s="129" t="str">
        <f>UPPER("Mtra. Nuria Alejandra González")</f>
        <v>MTRA. NURIA ALEJANDRA GONZÁLEZ</v>
      </c>
      <c r="C260" s="129"/>
      <c r="D260" s="99"/>
      <c r="E260" s="116" t="str">
        <f>UPPER("Culiacán")</f>
        <v>CULIACÁN</v>
      </c>
      <c r="F260" s="98">
        <v>42245</v>
      </c>
      <c r="G260" s="44"/>
      <c r="H260" s="44"/>
    </row>
    <row r="261" spans="1:8" x14ac:dyDescent="0.25">
      <c r="A261" s="129"/>
      <c r="B261" s="129"/>
      <c r="C261" s="129"/>
      <c r="D261" s="99"/>
      <c r="E261" s="117"/>
      <c r="F261" s="124"/>
      <c r="G261" s="44"/>
      <c r="H261" s="44"/>
    </row>
    <row r="262" spans="1:8" x14ac:dyDescent="0.25">
      <c r="A262" s="129"/>
      <c r="B262" s="129"/>
      <c r="C262" s="129"/>
      <c r="D262" s="99"/>
      <c r="E262" s="118"/>
      <c r="F262" s="159"/>
      <c r="G262" s="44">
        <v>1000</v>
      </c>
      <c r="H262" s="44"/>
    </row>
    <row r="263" spans="1:8" ht="29.25" customHeight="1" x14ac:dyDescent="0.25">
      <c r="A263" s="129" t="s">
        <v>348</v>
      </c>
      <c r="B263" s="129" t="str">
        <f>UPPER("Dr. Javier López Sánchez (Canceló)")</f>
        <v>DR. JAVIER LÓPEZ SÁNCHEZ (CANCELÓ)</v>
      </c>
      <c r="C263" s="129"/>
      <c r="D263" s="99"/>
      <c r="E263" s="116" t="str">
        <f t="shared" ref="E263" si="4">UPPER("Culiacán")</f>
        <v>CULIACÁN</v>
      </c>
      <c r="F263" s="98"/>
      <c r="G263" s="44">
        <v>0</v>
      </c>
      <c r="H263" s="27">
        <v>0</v>
      </c>
    </row>
    <row r="264" spans="1:8" x14ac:dyDescent="0.25">
      <c r="A264" s="129"/>
      <c r="B264" s="129"/>
      <c r="C264" s="129"/>
      <c r="D264" s="99"/>
      <c r="E264" s="117"/>
      <c r="F264" s="124"/>
      <c r="G264" s="44"/>
      <c r="H264" s="44"/>
    </row>
    <row r="265" spans="1:8" x14ac:dyDescent="0.25">
      <c r="A265" s="129"/>
      <c r="B265" s="129"/>
      <c r="C265" s="129"/>
      <c r="D265" s="99"/>
      <c r="E265" s="118"/>
      <c r="F265" s="159"/>
      <c r="G265" s="44"/>
      <c r="H265" s="44"/>
    </row>
    <row r="266" spans="1:8" x14ac:dyDescent="0.25">
      <c r="A266" s="129" t="s">
        <v>344</v>
      </c>
      <c r="B266" s="129" t="str">
        <f>UPPER("LIc. Ignacio Araujo Peralta")</f>
        <v>LIC. IGNACIO ARAUJO PERALTA</v>
      </c>
      <c r="C266" s="129"/>
      <c r="D266" s="99"/>
      <c r="E266" s="116" t="str">
        <f t="shared" ref="E266" si="5">UPPER("Culiacán")</f>
        <v>CULIACÁN</v>
      </c>
      <c r="F266" s="98">
        <v>42245</v>
      </c>
      <c r="G266" s="44">
        <v>0</v>
      </c>
      <c r="H266" s="27">
        <v>0</v>
      </c>
    </row>
    <row r="267" spans="1:8" x14ac:dyDescent="0.25">
      <c r="A267" s="129"/>
      <c r="B267" s="129"/>
      <c r="C267" s="129"/>
      <c r="D267" s="99"/>
      <c r="E267" s="117"/>
      <c r="F267" s="124"/>
      <c r="G267" s="44"/>
      <c r="H267" s="44"/>
    </row>
    <row r="268" spans="1:8" x14ac:dyDescent="0.25">
      <c r="A268" s="129"/>
      <c r="B268" s="129"/>
      <c r="C268" s="129"/>
      <c r="D268" s="99"/>
      <c r="E268" s="118"/>
      <c r="F268" s="159"/>
      <c r="G268" s="44">
        <v>1000</v>
      </c>
      <c r="H268" s="44"/>
    </row>
    <row r="269" spans="1:8" x14ac:dyDescent="0.25">
      <c r="A269" s="129" t="s">
        <v>344</v>
      </c>
      <c r="B269" s="129" t="str">
        <f>UPPER("Dr. José Luis Urías Morales")</f>
        <v>DR. JOSÉ LUIS URÍAS MORALES</v>
      </c>
      <c r="C269" s="129" t="str">
        <f>UPPER("Ciclo de Conferencias: Mecanismos alternativos de solución de controversias")</f>
        <v>CICLO DE CONFERENCIAS: MECANISMOS ALTERNATIVOS DE SOLUCIÓN DE CONTROVERSIAS</v>
      </c>
      <c r="D269" s="99" t="str">
        <f>UPPER("Mecanismos alternativos de solución de controversias")</f>
        <v>MECANISMOS ALTERNATIVOS DE SOLUCIÓN DE CONTROVERSIAS</v>
      </c>
      <c r="E269" s="99" t="str">
        <f>UPPER("Culiacán")</f>
        <v>CULIACÁN</v>
      </c>
      <c r="F269" s="160">
        <v>42237</v>
      </c>
      <c r="G269" s="44"/>
      <c r="H269" s="44"/>
    </row>
    <row r="270" spans="1:8" x14ac:dyDescent="0.25">
      <c r="A270" s="129"/>
      <c r="B270" s="129"/>
      <c r="C270" s="129"/>
      <c r="D270" s="99"/>
      <c r="E270" s="99"/>
      <c r="F270" s="160"/>
      <c r="G270" s="44"/>
      <c r="H270" s="44">
        <v>1000</v>
      </c>
    </row>
    <row r="271" spans="1:8" x14ac:dyDescent="0.25">
      <c r="A271" s="129"/>
      <c r="B271" s="129"/>
      <c r="C271" s="129"/>
      <c r="D271" s="99"/>
      <c r="E271" s="99"/>
      <c r="F271" s="160"/>
      <c r="G271" s="44">
        <v>1000</v>
      </c>
      <c r="H271" s="44"/>
    </row>
    <row r="272" spans="1:8" ht="28.5" customHeight="1" x14ac:dyDescent="0.25">
      <c r="A272" s="129" t="s">
        <v>344</v>
      </c>
      <c r="B272" s="129" t="str">
        <f>UPPER("Dra. Rita Eduwiges Elizalde Gutiérrez")</f>
        <v>DRA. RITA EDUWIGES ELIZALDE GUTIÉRREZ</v>
      </c>
      <c r="C272" s="129"/>
      <c r="D272" s="99"/>
      <c r="E272" s="99"/>
      <c r="F272" s="160">
        <v>42237</v>
      </c>
      <c r="G272" s="44"/>
      <c r="H272" s="44"/>
    </row>
    <row r="273" spans="1:8" x14ac:dyDescent="0.25">
      <c r="A273" s="129"/>
      <c r="B273" s="129"/>
      <c r="C273" s="129"/>
      <c r="D273" s="99"/>
      <c r="E273" s="99"/>
      <c r="F273" s="160"/>
      <c r="G273" s="44"/>
      <c r="H273" s="44">
        <v>1292</v>
      </c>
    </row>
    <row r="274" spans="1:8" x14ac:dyDescent="0.25">
      <c r="A274" s="129"/>
      <c r="B274" s="129"/>
      <c r="C274" s="129"/>
      <c r="D274" s="99"/>
      <c r="E274" s="99"/>
      <c r="F274" s="160"/>
      <c r="G274" s="44">
        <v>1000</v>
      </c>
      <c r="H274" s="44"/>
    </row>
    <row r="275" spans="1:8" ht="28.5" customHeight="1" x14ac:dyDescent="0.25">
      <c r="A275" s="129" t="s">
        <v>344</v>
      </c>
      <c r="B275" s="129" t="str">
        <f>UPPER("Lic. Marco Antonio Aramburo Inzunza")</f>
        <v>LIC. MARCO ANTONIO ARAMBURO INZUNZA</v>
      </c>
      <c r="C275" s="129"/>
      <c r="D275" s="99"/>
      <c r="E275" s="99"/>
      <c r="F275" s="160">
        <v>38586</v>
      </c>
      <c r="G275" s="44"/>
      <c r="H275" s="44"/>
    </row>
    <row r="276" spans="1:8" x14ac:dyDescent="0.25">
      <c r="A276" s="129"/>
      <c r="B276" s="129"/>
      <c r="C276" s="129"/>
      <c r="D276" s="99"/>
      <c r="E276" s="99"/>
      <c r="F276" s="160"/>
      <c r="G276" s="44"/>
      <c r="H276" s="44">
        <v>1126</v>
      </c>
    </row>
    <row r="277" spans="1:8" x14ac:dyDescent="0.25">
      <c r="A277" s="129"/>
      <c r="B277" s="129"/>
      <c r="C277" s="129"/>
      <c r="D277" s="99"/>
      <c r="E277" s="99"/>
      <c r="F277" s="160"/>
      <c r="G277" s="44">
        <v>1000</v>
      </c>
      <c r="H277" s="44"/>
    </row>
    <row r="278" spans="1:8" ht="28.5" customHeight="1" x14ac:dyDescent="0.25">
      <c r="A278" s="129" t="s">
        <v>344</v>
      </c>
      <c r="B278" s="129" t="str">
        <f>UPPER("Mtra. Teresita de Jesús Urías García")</f>
        <v>MTRA. TERESITA DE JESÚS URÍAS GARCÍA</v>
      </c>
      <c r="C278" s="129"/>
      <c r="D278" s="99"/>
      <c r="E278" s="99"/>
      <c r="F278" s="160">
        <v>42238</v>
      </c>
      <c r="G278" s="44"/>
      <c r="H278" s="44"/>
    </row>
    <row r="279" spans="1:8" x14ac:dyDescent="0.25">
      <c r="A279" s="129"/>
      <c r="B279" s="129"/>
      <c r="C279" s="129"/>
      <c r="D279" s="99"/>
      <c r="E279" s="99"/>
      <c r="F279" s="160"/>
      <c r="G279" s="44"/>
      <c r="H279" s="44">
        <v>1292</v>
      </c>
    </row>
    <row r="280" spans="1:8" x14ac:dyDescent="0.25">
      <c r="A280" s="129"/>
      <c r="B280" s="129"/>
      <c r="C280" s="129"/>
      <c r="D280" s="99"/>
      <c r="E280" s="99"/>
      <c r="F280" s="160"/>
      <c r="G280" s="44">
        <v>1000</v>
      </c>
      <c r="H280" s="44"/>
    </row>
    <row r="281" spans="1:8" ht="29.25" customHeight="1" x14ac:dyDescent="0.25">
      <c r="A281" s="129" t="s">
        <v>349</v>
      </c>
      <c r="B281" s="129" t="str">
        <f>UPPER("Dr. Simón Pablo Herrera Bazán (Caneló)")</f>
        <v>DR. SIMÓN PABLO HERRERA BAZÁN (CANELÓ)</v>
      </c>
      <c r="C281" s="129"/>
      <c r="D281" s="99"/>
      <c r="E281" s="99"/>
      <c r="F281" s="160">
        <v>42245</v>
      </c>
      <c r="G281" s="44"/>
      <c r="H281" s="44">
        <v>3718</v>
      </c>
    </row>
    <row r="282" spans="1:8" x14ac:dyDescent="0.25">
      <c r="A282" s="129"/>
      <c r="B282" s="129"/>
      <c r="C282" s="129"/>
      <c r="D282" s="99"/>
      <c r="E282" s="99"/>
      <c r="F282" s="160"/>
      <c r="G282" s="44"/>
      <c r="H282" s="44"/>
    </row>
    <row r="283" spans="1:8" x14ac:dyDescent="0.25">
      <c r="A283" s="129"/>
      <c r="B283" s="129"/>
      <c r="C283" s="129"/>
      <c r="D283" s="99"/>
      <c r="E283" s="99"/>
      <c r="F283" s="160"/>
      <c r="G283" s="44"/>
      <c r="H283" s="44"/>
    </row>
    <row r="284" spans="1:8" x14ac:dyDescent="0.25">
      <c r="A284" s="129" t="s">
        <v>344</v>
      </c>
      <c r="B284" s="129" t="str">
        <f>UPPER("Juez Alberto Ruiz Valenzuela")</f>
        <v>JUEZ ALBERTO RUIZ VALENZUELA</v>
      </c>
      <c r="C284" s="129" t="str">
        <f>UPPER("Ciclo de Conferencias: La Oralidad en materia mercantil")</f>
        <v>CICLO DE CONFERENCIAS: LA ORALIDAD EN MATERIA MERCANTIL</v>
      </c>
      <c r="D284" s="99" t="str">
        <f>UPPER("La oralidad en materia mercantil")</f>
        <v>LA ORALIDAD EN MATERIA MERCANTIL</v>
      </c>
      <c r="E284" s="116" t="str">
        <f>UPPER("Culiacán")</f>
        <v>CULIACÁN</v>
      </c>
      <c r="F284" s="98">
        <v>42245</v>
      </c>
      <c r="G284" s="44"/>
      <c r="H284" s="44"/>
    </row>
    <row r="285" spans="1:8" x14ac:dyDescent="0.25">
      <c r="A285" s="129"/>
      <c r="B285" s="129"/>
      <c r="C285" s="129"/>
      <c r="D285" s="99"/>
      <c r="E285" s="117"/>
      <c r="F285" s="124"/>
      <c r="G285" s="44"/>
      <c r="H285" s="44">
        <v>800</v>
      </c>
    </row>
    <row r="286" spans="1:8" x14ac:dyDescent="0.25">
      <c r="A286" s="129"/>
      <c r="B286" s="129"/>
      <c r="C286" s="129"/>
      <c r="D286" s="99"/>
      <c r="E286" s="118"/>
      <c r="F286" s="159"/>
      <c r="G286" s="44">
        <v>1000</v>
      </c>
      <c r="H286" s="44"/>
    </row>
    <row r="287" spans="1:8" ht="57" customHeight="1" x14ac:dyDescent="0.25">
      <c r="A287" s="129" t="s">
        <v>344</v>
      </c>
      <c r="B287" s="129" t="str">
        <f>UPPER("Mtro. Gustavo Saavedra Torres sustituyó a Jueza Claudia Margarita Sarabia Montoya")</f>
        <v>MTRO. GUSTAVO SAAVEDRA TORRES SUSTITUYÓ A JUEZA CLAUDIA MARGARITA SARABIA MONTOYA</v>
      </c>
      <c r="C287" s="129"/>
      <c r="D287" s="99"/>
      <c r="E287" s="116" t="str">
        <f>UPPER("Culiacán")</f>
        <v>CULIACÁN</v>
      </c>
      <c r="F287" s="98">
        <v>42245</v>
      </c>
      <c r="G287" s="44"/>
      <c r="H287" s="44"/>
    </row>
    <row r="288" spans="1:8" x14ac:dyDescent="0.25">
      <c r="A288" s="129"/>
      <c r="B288" s="129"/>
      <c r="C288" s="129"/>
      <c r="D288" s="99"/>
      <c r="E288" s="117"/>
      <c r="F288" s="124"/>
      <c r="G288" s="44"/>
      <c r="H288" s="44">
        <v>800</v>
      </c>
    </row>
    <row r="289" spans="1:8" x14ac:dyDescent="0.25">
      <c r="A289" s="129"/>
      <c r="B289" s="129"/>
      <c r="C289" s="129"/>
      <c r="D289" s="99"/>
      <c r="E289" s="117"/>
      <c r="F289" s="159"/>
      <c r="G289" s="44">
        <v>1000</v>
      </c>
      <c r="H289" s="44"/>
    </row>
    <row r="290" spans="1:8" ht="28.5" customHeight="1" x14ac:dyDescent="0.25">
      <c r="A290" s="129" t="s">
        <v>344</v>
      </c>
      <c r="B290" s="129" t="str">
        <f>UPPER("Magdo. Juan Zambada Coronel")</f>
        <v>MAGDO. JUAN ZAMBADA CORONEL</v>
      </c>
      <c r="C290" s="129"/>
      <c r="D290" s="99"/>
      <c r="E290" s="116" t="str">
        <f t="shared" ref="E290" si="6">UPPER("Culiacán")</f>
        <v>CULIACÁN</v>
      </c>
      <c r="F290" s="98">
        <v>42245</v>
      </c>
      <c r="G290" s="44"/>
      <c r="H290" s="44"/>
    </row>
    <row r="291" spans="1:8" x14ac:dyDescent="0.25">
      <c r="A291" s="129"/>
      <c r="B291" s="129"/>
      <c r="C291" s="129"/>
      <c r="D291" s="99"/>
      <c r="E291" s="117"/>
      <c r="F291" s="124"/>
      <c r="G291" s="44"/>
      <c r="H291" s="44">
        <v>800</v>
      </c>
    </row>
    <row r="292" spans="1:8" x14ac:dyDescent="0.25">
      <c r="A292" s="129"/>
      <c r="B292" s="129"/>
      <c r="C292" s="129"/>
      <c r="D292" s="99"/>
      <c r="E292" s="117"/>
      <c r="F292" s="159"/>
      <c r="G292" s="44">
        <v>1000</v>
      </c>
      <c r="H292" s="44"/>
    </row>
    <row r="293" spans="1:8" ht="28.5" customHeight="1" x14ac:dyDescent="0.25">
      <c r="A293" s="129" t="s">
        <v>344</v>
      </c>
      <c r="B293" s="129" t="str">
        <f>UPPER("Juez Gustavo Quintero Espinoza")</f>
        <v>JUEZ GUSTAVO QUINTERO ESPINOZA</v>
      </c>
      <c r="C293" s="129"/>
      <c r="D293" s="99"/>
      <c r="E293" s="116" t="str">
        <f t="shared" ref="E293" si="7">UPPER("Culiacán")</f>
        <v>CULIACÁN</v>
      </c>
      <c r="F293" s="98">
        <v>42245</v>
      </c>
      <c r="G293" s="44"/>
      <c r="H293" s="44"/>
    </row>
    <row r="294" spans="1:8" x14ac:dyDescent="0.25">
      <c r="A294" s="129"/>
      <c r="B294" s="129"/>
      <c r="C294" s="129"/>
      <c r="D294" s="99"/>
      <c r="E294" s="117"/>
      <c r="F294" s="124"/>
      <c r="G294" s="44"/>
      <c r="H294" s="44">
        <v>800</v>
      </c>
    </row>
    <row r="295" spans="1:8" x14ac:dyDescent="0.25">
      <c r="A295" s="129"/>
      <c r="B295" s="129"/>
      <c r="C295" s="129"/>
      <c r="D295" s="99"/>
      <c r="E295" s="117"/>
      <c r="F295" s="159"/>
      <c r="G295" s="44">
        <v>1000</v>
      </c>
      <c r="H295" s="44"/>
    </row>
    <row r="296" spans="1:8" ht="15" customHeight="1" x14ac:dyDescent="0.25">
      <c r="A296" s="116" t="s">
        <v>350</v>
      </c>
      <c r="B296" s="116" t="s">
        <v>351</v>
      </c>
      <c r="C296" s="116" t="s">
        <v>1130</v>
      </c>
      <c r="D296" s="116" t="s">
        <v>352</v>
      </c>
      <c r="E296" s="116" t="s">
        <v>353</v>
      </c>
      <c r="F296" s="116" t="s">
        <v>354</v>
      </c>
      <c r="G296" s="46">
        <v>0</v>
      </c>
      <c r="H296" s="46">
        <v>0</v>
      </c>
    </row>
    <row r="297" spans="1:8" x14ac:dyDescent="0.25">
      <c r="A297" s="150"/>
      <c r="B297" s="118"/>
      <c r="C297" s="118"/>
      <c r="D297" s="118"/>
      <c r="E297" s="118"/>
      <c r="F297" s="150"/>
      <c r="G297" s="46">
        <v>1000</v>
      </c>
      <c r="H297" s="46">
        <v>0</v>
      </c>
    </row>
    <row r="298" spans="1:8" ht="30" customHeight="1" x14ac:dyDescent="0.25">
      <c r="A298" s="116" t="s">
        <v>355</v>
      </c>
      <c r="B298" s="116" t="s">
        <v>150</v>
      </c>
      <c r="C298" s="116" t="s">
        <v>1131</v>
      </c>
      <c r="D298" s="116" t="s">
        <v>356</v>
      </c>
      <c r="E298" s="116" t="s">
        <v>353</v>
      </c>
      <c r="F298" s="116" t="s">
        <v>40</v>
      </c>
      <c r="G298" s="46">
        <v>0</v>
      </c>
      <c r="H298" s="46">
        <v>0</v>
      </c>
    </row>
    <row r="299" spans="1:8" ht="30" customHeight="1" x14ac:dyDescent="0.25">
      <c r="A299" s="150"/>
      <c r="B299" s="118"/>
      <c r="C299" s="118"/>
      <c r="D299" s="118"/>
      <c r="E299" s="118"/>
      <c r="F299" s="150"/>
      <c r="G299" s="46">
        <v>0</v>
      </c>
      <c r="H299" s="46">
        <v>0</v>
      </c>
    </row>
    <row r="300" spans="1:8" x14ac:dyDescent="0.25">
      <c r="A300" s="116" t="s">
        <v>357</v>
      </c>
      <c r="B300" s="116" t="s">
        <v>358</v>
      </c>
      <c r="C300" s="116" t="s">
        <v>359</v>
      </c>
      <c r="D300" s="116" t="s">
        <v>360</v>
      </c>
      <c r="E300" s="116" t="s">
        <v>353</v>
      </c>
      <c r="F300" s="116" t="s">
        <v>145</v>
      </c>
      <c r="G300" s="46">
        <v>0</v>
      </c>
      <c r="H300" s="46">
        <v>0</v>
      </c>
    </row>
    <row r="301" spans="1:8" x14ac:dyDescent="0.25">
      <c r="A301" s="150"/>
      <c r="B301" s="118"/>
      <c r="C301" s="118"/>
      <c r="D301" s="118"/>
      <c r="E301" s="118"/>
      <c r="F301" s="150"/>
      <c r="G301" s="46">
        <v>1000</v>
      </c>
      <c r="H301" s="46">
        <v>0</v>
      </c>
    </row>
    <row r="302" spans="1:8" ht="15" customHeight="1" x14ac:dyDescent="0.25">
      <c r="A302" s="116" t="s">
        <v>361</v>
      </c>
      <c r="B302" s="116" t="s">
        <v>362</v>
      </c>
      <c r="C302" s="116" t="s">
        <v>359</v>
      </c>
      <c r="D302" s="116" t="s">
        <v>363</v>
      </c>
      <c r="E302" s="116" t="s">
        <v>353</v>
      </c>
      <c r="F302" s="116" t="s">
        <v>364</v>
      </c>
      <c r="G302" s="46">
        <v>0</v>
      </c>
      <c r="H302" s="46">
        <v>0</v>
      </c>
    </row>
    <row r="303" spans="1:8" x14ac:dyDescent="0.25">
      <c r="A303" s="150"/>
      <c r="B303" s="118"/>
      <c r="C303" s="118"/>
      <c r="D303" s="118"/>
      <c r="E303" s="118"/>
      <c r="F303" s="150"/>
      <c r="G303" s="46">
        <v>1000</v>
      </c>
      <c r="H303" s="46">
        <v>0</v>
      </c>
    </row>
    <row r="304" spans="1:8" ht="15" customHeight="1" x14ac:dyDescent="0.25">
      <c r="A304" s="116" t="s">
        <v>365</v>
      </c>
      <c r="B304" s="116" t="s">
        <v>366</v>
      </c>
      <c r="C304" s="116" t="s">
        <v>359</v>
      </c>
      <c r="D304" s="116" t="s">
        <v>367</v>
      </c>
      <c r="E304" s="116" t="s">
        <v>353</v>
      </c>
      <c r="F304" s="116" t="s">
        <v>43</v>
      </c>
      <c r="G304" s="46">
        <v>0</v>
      </c>
      <c r="H304" s="46">
        <v>0</v>
      </c>
    </row>
    <row r="305" spans="1:8" x14ac:dyDescent="0.25">
      <c r="A305" s="150"/>
      <c r="B305" s="118"/>
      <c r="C305" s="118"/>
      <c r="D305" s="118"/>
      <c r="E305" s="118"/>
      <c r="F305" s="150"/>
      <c r="G305" s="46">
        <v>1000</v>
      </c>
      <c r="H305" s="46">
        <v>0</v>
      </c>
    </row>
    <row r="306" spans="1:8" ht="15" customHeight="1" x14ac:dyDescent="0.25">
      <c r="A306" s="116" t="s">
        <v>368</v>
      </c>
      <c r="B306" s="116" t="s">
        <v>369</v>
      </c>
      <c r="C306" s="116" t="s">
        <v>359</v>
      </c>
      <c r="D306" s="116" t="s">
        <v>370</v>
      </c>
      <c r="E306" s="116" t="s">
        <v>353</v>
      </c>
      <c r="F306" s="116" t="s">
        <v>216</v>
      </c>
      <c r="G306" s="46">
        <v>0</v>
      </c>
      <c r="H306" s="46">
        <v>0</v>
      </c>
    </row>
    <row r="307" spans="1:8" x14ac:dyDescent="0.25">
      <c r="A307" s="150"/>
      <c r="B307" s="118"/>
      <c r="C307" s="118"/>
      <c r="D307" s="118"/>
      <c r="E307" s="118"/>
      <c r="F307" s="150"/>
      <c r="G307" s="46">
        <v>1000</v>
      </c>
      <c r="H307" s="46">
        <v>0</v>
      </c>
    </row>
    <row r="308" spans="1:8" ht="15" customHeight="1" x14ac:dyDescent="0.25">
      <c r="A308" s="116" t="s">
        <v>371</v>
      </c>
      <c r="B308" s="116" t="s">
        <v>372</v>
      </c>
      <c r="C308" s="116" t="s">
        <v>359</v>
      </c>
      <c r="D308" s="116" t="s">
        <v>373</v>
      </c>
      <c r="E308" s="116" t="s">
        <v>353</v>
      </c>
      <c r="F308" s="116" t="s">
        <v>53</v>
      </c>
      <c r="G308" s="46">
        <v>0</v>
      </c>
      <c r="H308" s="46">
        <v>0</v>
      </c>
    </row>
    <row r="309" spans="1:8" x14ac:dyDescent="0.25">
      <c r="A309" s="150"/>
      <c r="B309" s="118"/>
      <c r="C309" s="118"/>
      <c r="D309" s="118"/>
      <c r="E309" s="118"/>
      <c r="F309" s="150"/>
      <c r="G309" s="46">
        <v>1000</v>
      </c>
      <c r="H309" s="46">
        <v>0</v>
      </c>
    </row>
    <row r="310" spans="1:8" ht="15" customHeight="1" x14ac:dyDescent="0.25">
      <c r="A310" s="116" t="s">
        <v>374</v>
      </c>
      <c r="B310" s="116" t="s">
        <v>375</v>
      </c>
      <c r="C310" s="116" t="s">
        <v>359</v>
      </c>
      <c r="D310" s="116" t="s">
        <v>376</v>
      </c>
      <c r="E310" s="116" t="s">
        <v>353</v>
      </c>
      <c r="F310" s="116" t="s">
        <v>377</v>
      </c>
      <c r="G310" s="46">
        <v>0</v>
      </c>
      <c r="H310" s="46">
        <v>0</v>
      </c>
    </row>
    <row r="311" spans="1:8" x14ac:dyDescent="0.25">
      <c r="A311" s="150"/>
      <c r="B311" s="118"/>
      <c r="C311" s="118"/>
      <c r="D311" s="118"/>
      <c r="E311" s="118"/>
      <c r="F311" s="150"/>
      <c r="G311" s="46">
        <v>1000</v>
      </c>
      <c r="H311" s="46">
        <v>0</v>
      </c>
    </row>
    <row r="312" spans="1:8" ht="42.75" x14ac:dyDescent="0.25">
      <c r="A312" s="10" t="s">
        <v>378</v>
      </c>
      <c r="B312" s="9" t="s">
        <v>379</v>
      </c>
      <c r="C312" s="10" t="s">
        <v>380</v>
      </c>
      <c r="D312" s="10" t="s">
        <v>380</v>
      </c>
      <c r="E312" s="10" t="s">
        <v>381</v>
      </c>
      <c r="F312" s="10" t="s">
        <v>382</v>
      </c>
      <c r="G312" s="47" t="s">
        <v>383</v>
      </c>
      <c r="H312" s="47" t="s">
        <v>384</v>
      </c>
    </row>
    <row r="313" spans="1:8" ht="42.75" x14ac:dyDescent="0.25">
      <c r="A313" s="10" t="s">
        <v>385</v>
      </c>
      <c r="B313" s="10" t="s">
        <v>386</v>
      </c>
      <c r="C313" s="10" t="s">
        <v>380</v>
      </c>
      <c r="D313" s="10" t="s">
        <v>380</v>
      </c>
      <c r="E313" s="10" t="s">
        <v>381</v>
      </c>
      <c r="F313" s="10" t="s">
        <v>382</v>
      </c>
      <c r="G313" s="47" t="s">
        <v>387</v>
      </c>
      <c r="H313" s="47" t="s">
        <v>384</v>
      </c>
    </row>
    <row r="314" spans="1:8" ht="57" x14ac:dyDescent="0.25">
      <c r="A314" s="10" t="s">
        <v>378</v>
      </c>
      <c r="B314" s="9" t="s">
        <v>388</v>
      </c>
      <c r="C314" s="10" t="s">
        <v>389</v>
      </c>
      <c r="D314" s="10" t="s">
        <v>389</v>
      </c>
      <c r="E314" s="10" t="s">
        <v>381</v>
      </c>
      <c r="F314" s="10">
        <v>14</v>
      </c>
      <c r="G314" s="47" t="s">
        <v>390</v>
      </c>
      <c r="H314" s="47" t="s">
        <v>1127</v>
      </c>
    </row>
    <row r="315" spans="1:8" ht="57" x14ac:dyDescent="0.25">
      <c r="A315" s="10" t="s">
        <v>385</v>
      </c>
      <c r="B315" s="10" t="s">
        <v>391</v>
      </c>
      <c r="C315" s="10" t="s">
        <v>389</v>
      </c>
      <c r="D315" s="10" t="s">
        <v>389</v>
      </c>
      <c r="E315" s="10" t="s">
        <v>381</v>
      </c>
      <c r="F315" s="10">
        <v>14</v>
      </c>
      <c r="G315" s="47" t="s">
        <v>390</v>
      </c>
      <c r="H315" s="47" t="s">
        <v>1127</v>
      </c>
    </row>
    <row r="316" spans="1:8" ht="42.75" x14ac:dyDescent="0.25">
      <c r="A316" s="9" t="s">
        <v>392</v>
      </c>
      <c r="B316" s="10" t="s">
        <v>393</v>
      </c>
      <c r="C316" s="10" t="s">
        <v>394</v>
      </c>
      <c r="D316" s="10" t="s">
        <v>394</v>
      </c>
      <c r="E316" s="10" t="s">
        <v>381</v>
      </c>
      <c r="F316" s="15" t="s">
        <v>395</v>
      </c>
      <c r="G316" s="47" t="s">
        <v>396</v>
      </c>
      <c r="H316" s="47" t="s">
        <v>397</v>
      </c>
    </row>
    <row r="317" spans="1:8" ht="57" x14ac:dyDescent="0.25">
      <c r="A317" s="9" t="s">
        <v>392</v>
      </c>
      <c r="B317" s="10" t="s">
        <v>393</v>
      </c>
      <c r="C317" s="10" t="s">
        <v>398</v>
      </c>
      <c r="D317" s="10" t="s">
        <v>398</v>
      </c>
      <c r="E317" s="10" t="s">
        <v>381</v>
      </c>
      <c r="F317" s="15" t="s">
        <v>399</v>
      </c>
      <c r="G317" s="47" t="s">
        <v>390</v>
      </c>
      <c r="H317" s="47" t="s">
        <v>1127</v>
      </c>
    </row>
    <row r="318" spans="1:8" ht="42.75" x14ac:dyDescent="0.25">
      <c r="A318" s="9" t="s">
        <v>400</v>
      </c>
      <c r="B318" s="10" t="s">
        <v>401</v>
      </c>
      <c r="C318" s="10" t="s">
        <v>402</v>
      </c>
      <c r="D318" s="10" t="s">
        <v>402</v>
      </c>
      <c r="E318" s="10" t="s">
        <v>381</v>
      </c>
      <c r="F318" s="15" t="s">
        <v>402</v>
      </c>
      <c r="G318" s="47" t="s">
        <v>390</v>
      </c>
      <c r="H318" s="47" t="s">
        <v>1127</v>
      </c>
    </row>
    <row r="319" spans="1:8" ht="57" x14ac:dyDescent="0.25">
      <c r="A319" s="9" t="s">
        <v>403</v>
      </c>
      <c r="B319" s="10" t="s">
        <v>404</v>
      </c>
      <c r="C319" s="10" t="s">
        <v>405</v>
      </c>
      <c r="D319" s="10" t="s">
        <v>405</v>
      </c>
      <c r="E319" s="10" t="s">
        <v>381</v>
      </c>
      <c r="F319" s="15" t="s">
        <v>406</v>
      </c>
      <c r="G319" s="47" t="s">
        <v>407</v>
      </c>
      <c r="H319" s="47" t="s">
        <v>408</v>
      </c>
    </row>
    <row r="320" spans="1:8" ht="57" x14ac:dyDescent="0.25">
      <c r="A320" s="9" t="s">
        <v>409</v>
      </c>
      <c r="B320" s="10" t="s">
        <v>410</v>
      </c>
      <c r="C320" s="10" t="s">
        <v>405</v>
      </c>
      <c r="D320" s="10" t="s">
        <v>405</v>
      </c>
      <c r="E320" s="10" t="s">
        <v>381</v>
      </c>
      <c r="F320" s="15" t="s">
        <v>411</v>
      </c>
      <c r="G320" s="47" t="s">
        <v>412</v>
      </c>
      <c r="H320" s="47" t="s">
        <v>1127</v>
      </c>
    </row>
    <row r="321" spans="1:8" ht="57" x14ac:dyDescent="0.25">
      <c r="A321" s="9" t="s">
        <v>413</v>
      </c>
      <c r="B321" s="10" t="s">
        <v>404</v>
      </c>
      <c r="C321" s="10" t="s">
        <v>414</v>
      </c>
      <c r="D321" s="10" t="s">
        <v>414</v>
      </c>
      <c r="E321" s="10" t="s">
        <v>381</v>
      </c>
      <c r="F321" s="15" t="s">
        <v>415</v>
      </c>
      <c r="G321" s="47" t="s">
        <v>416</v>
      </c>
      <c r="H321" s="47" t="s">
        <v>1127</v>
      </c>
    </row>
    <row r="322" spans="1:8" ht="57" x14ac:dyDescent="0.25">
      <c r="A322" s="9" t="s">
        <v>1133</v>
      </c>
      <c r="B322" s="10" t="s">
        <v>417</v>
      </c>
      <c r="C322" s="10" t="s">
        <v>414</v>
      </c>
      <c r="D322" s="10" t="s">
        <v>414</v>
      </c>
      <c r="E322" s="10" t="s">
        <v>381</v>
      </c>
      <c r="F322" s="15" t="s">
        <v>415</v>
      </c>
      <c r="G322" s="47" t="s">
        <v>416</v>
      </c>
      <c r="H322" s="47" t="s">
        <v>1127</v>
      </c>
    </row>
    <row r="323" spans="1:8" x14ac:dyDescent="0.25">
      <c r="A323" s="82" t="s">
        <v>418</v>
      </c>
      <c r="B323" s="88" t="s">
        <v>419</v>
      </c>
      <c r="C323" s="157" t="s">
        <v>420</v>
      </c>
      <c r="D323" s="88" t="s">
        <v>421</v>
      </c>
      <c r="E323" s="88" t="s">
        <v>422</v>
      </c>
      <c r="F323" s="88">
        <v>1</v>
      </c>
      <c r="G323" s="48">
        <v>1275</v>
      </c>
      <c r="H323" s="48">
        <v>3880.13</v>
      </c>
    </row>
    <row r="324" spans="1:8" x14ac:dyDescent="0.25">
      <c r="A324" s="84"/>
      <c r="B324" s="92"/>
      <c r="C324" s="157"/>
      <c r="D324" s="92"/>
      <c r="E324" s="92"/>
      <c r="F324" s="92"/>
      <c r="G324" s="48">
        <v>1372.12</v>
      </c>
      <c r="H324" s="48">
        <v>0</v>
      </c>
    </row>
    <row r="325" spans="1:8" x14ac:dyDescent="0.25">
      <c r="A325" s="82" t="s">
        <v>423</v>
      </c>
      <c r="B325" s="157" t="s">
        <v>424</v>
      </c>
      <c r="C325" s="157" t="s">
        <v>359</v>
      </c>
      <c r="D325" s="157" t="s">
        <v>425</v>
      </c>
      <c r="E325" s="88" t="s">
        <v>422</v>
      </c>
      <c r="F325" s="157">
        <v>1</v>
      </c>
      <c r="G325" s="49">
        <v>0</v>
      </c>
      <c r="H325" s="49">
        <v>2416.39</v>
      </c>
    </row>
    <row r="326" spans="1:8" x14ac:dyDescent="0.25">
      <c r="A326" s="84"/>
      <c r="B326" s="157"/>
      <c r="C326" s="157"/>
      <c r="D326" s="157"/>
      <c r="E326" s="92"/>
      <c r="F326" s="157"/>
      <c r="G326" s="49">
        <v>1200</v>
      </c>
      <c r="H326" s="49">
        <v>105</v>
      </c>
    </row>
    <row r="327" spans="1:8" x14ac:dyDescent="0.25">
      <c r="A327" s="82" t="s">
        <v>426</v>
      </c>
      <c r="B327" s="157" t="s">
        <v>427</v>
      </c>
      <c r="C327" s="157" t="s">
        <v>359</v>
      </c>
      <c r="D327" s="157" t="s">
        <v>428</v>
      </c>
      <c r="E327" s="88" t="s">
        <v>422</v>
      </c>
      <c r="F327" s="157">
        <v>1</v>
      </c>
      <c r="G327" s="49">
        <v>0</v>
      </c>
      <c r="H327" s="49">
        <v>0</v>
      </c>
    </row>
    <row r="328" spans="1:8" x14ac:dyDescent="0.25">
      <c r="A328" s="84"/>
      <c r="B328" s="157"/>
      <c r="C328" s="157"/>
      <c r="D328" s="157"/>
      <c r="E328" s="92"/>
      <c r="F328" s="157"/>
      <c r="G328" s="49">
        <v>837.99</v>
      </c>
      <c r="H328" s="49">
        <v>0</v>
      </c>
    </row>
    <row r="329" spans="1:8" x14ac:dyDescent="0.25">
      <c r="A329" s="82" t="s">
        <v>429</v>
      </c>
      <c r="B329" s="157" t="s">
        <v>430</v>
      </c>
      <c r="C329" s="157" t="s">
        <v>287</v>
      </c>
      <c r="D329" s="157" t="s">
        <v>431</v>
      </c>
      <c r="E329" s="88" t="s">
        <v>422</v>
      </c>
      <c r="F329" s="158">
        <v>1</v>
      </c>
      <c r="G329" s="49">
        <v>0</v>
      </c>
      <c r="H329" s="49">
        <v>0</v>
      </c>
    </row>
    <row r="330" spans="1:8" x14ac:dyDescent="0.25">
      <c r="A330" s="84"/>
      <c r="B330" s="157"/>
      <c r="C330" s="157"/>
      <c r="D330" s="157"/>
      <c r="E330" s="92"/>
      <c r="F330" s="158"/>
      <c r="G330" s="49">
        <v>0</v>
      </c>
      <c r="H330" s="49">
        <v>0</v>
      </c>
    </row>
    <row r="331" spans="1:8" ht="30" customHeight="1" x14ac:dyDescent="0.25">
      <c r="A331" s="82" t="s">
        <v>432</v>
      </c>
      <c r="B331" s="157" t="s">
        <v>433</v>
      </c>
      <c r="C331" s="157" t="s">
        <v>287</v>
      </c>
      <c r="D331" s="157" t="s">
        <v>434</v>
      </c>
      <c r="E331" s="88" t="s">
        <v>422</v>
      </c>
      <c r="F331" s="158">
        <v>1</v>
      </c>
      <c r="G331" s="49">
        <v>0</v>
      </c>
      <c r="H331" s="49">
        <v>3030.15</v>
      </c>
    </row>
    <row r="332" spans="1:8" ht="30" customHeight="1" x14ac:dyDescent="0.25">
      <c r="A332" s="84"/>
      <c r="B332" s="157"/>
      <c r="C332" s="157"/>
      <c r="D332" s="157"/>
      <c r="E332" s="92"/>
      <c r="F332" s="158"/>
      <c r="G332" s="49">
        <v>776.5</v>
      </c>
      <c r="H332" s="49">
        <v>651.4</v>
      </c>
    </row>
    <row r="333" spans="1:8" ht="30" customHeight="1" x14ac:dyDescent="0.25">
      <c r="A333" s="82" t="s">
        <v>435</v>
      </c>
      <c r="B333" s="157" t="s">
        <v>436</v>
      </c>
      <c r="C333" s="157" t="s">
        <v>287</v>
      </c>
      <c r="D333" s="157" t="s">
        <v>434</v>
      </c>
      <c r="E333" s="88" t="s">
        <v>422</v>
      </c>
      <c r="F333" s="158">
        <v>1</v>
      </c>
      <c r="G333" s="49">
        <v>1274.9100000000001</v>
      </c>
      <c r="H333" s="49">
        <v>2690.15</v>
      </c>
    </row>
    <row r="334" spans="1:8" ht="30" customHeight="1" x14ac:dyDescent="0.25">
      <c r="A334" s="84"/>
      <c r="B334" s="157"/>
      <c r="C334" s="157"/>
      <c r="D334" s="157"/>
      <c r="E334" s="92"/>
      <c r="F334" s="158"/>
      <c r="G334" s="49">
        <v>658.9</v>
      </c>
      <c r="H334" s="49">
        <v>580</v>
      </c>
    </row>
    <row r="335" spans="1:8" ht="57" x14ac:dyDescent="0.25">
      <c r="A335" s="13" t="s">
        <v>437</v>
      </c>
      <c r="B335" s="10" t="s">
        <v>438</v>
      </c>
      <c r="C335" s="10" t="s">
        <v>439</v>
      </c>
      <c r="D335" s="10" t="s">
        <v>440</v>
      </c>
      <c r="E335" s="14" t="s">
        <v>441</v>
      </c>
      <c r="F335" s="10" t="s">
        <v>442</v>
      </c>
      <c r="G335" s="50">
        <v>0</v>
      </c>
      <c r="H335" s="51">
        <v>0</v>
      </c>
    </row>
    <row r="336" spans="1:8" ht="42.75" x14ac:dyDescent="0.25">
      <c r="A336" s="13" t="s">
        <v>443</v>
      </c>
      <c r="B336" s="10" t="s">
        <v>444</v>
      </c>
      <c r="C336" s="10" t="s">
        <v>439</v>
      </c>
      <c r="D336" s="10" t="s">
        <v>205</v>
      </c>
      <c r="E336" s="14" t="s">
        <v>441</v>
      </c>
      <c r="F336" s="10" t="s">
        <v>305</v>
      </c>
      <c r="G336" s="50">
        <v>0</v>
      </c>
      <c r="H336" s="51">
        <v>0</v>
      </c>
    </row>
    <row r="337" spans="1:8" ht="42.75" x14ac:dyDescent="0.25">
      <c r="A337" s="13" t="s">
        <v>445</v>
      </c>
      <c r="B337" s="10" t="s">
        <v>161</v>
      </c>
      <c r="C337" s="10" t="s">
        <v>446</v>
      </c>
      <c r="D337" s="10" t="s">
        <v>447</v>
      </c>
      <c r="E337" s="14" t="s">
        <v>441</v>
      </c>
      <c r="F337" s="10" t="s">
        <v>448</v>
      </c>
      <c r="G337" s="50">
        <v>0</v>
      </c>
      <c r="H337" s="51">
        <v>0</v>
      </c>
    </row>
    <row r="338" spans="1:8" ht="42.75" x14ac:dyDescent="0.25">
      <c r="A338" s="13" t="s">
        <v>449</v>
      </c>
      <c r="B338" s="10" t="s">
        <v>450</v>
      </c>
      <c r="C338" s="10" t="s">
        <v>99</v>
      </c>
      <c r="D338" s="10" t="s">
        <v>451</v>
      </c>
      <c r="E338" s="14" t="s">
        <v>441</v>
      </c>
      <c r="F338" s="10" t="s">
        <v>452</v>
      </c>
      <c r="G338" s="50">
        <v>1000</v>
      </c>
      <c r="H338" s="51">
        <v>327</v>
      </c>
    </row>
    <row r="339" spans="1:8" ht="42.75" x14ac:dyDescent="0.25">
      <c r="A339" s="13" t="s">
        <v>453</v>
      </c>
      <c r="B339" s="10" t="s">
        <v>454</v>
      </c>
      <c r="C339" s="10" t="s">
        <v>99</v>
      </c>
      <c r="D339" s="10" t="s">
        <v>455</v>
      </c>
      <c r="E339" s="14" t="s">
        <v>441</v>
      </c>
      <c r="F339" s="10" t="s">
        <v>456</v>
      </c>
      <c r="G339" s="50">
        <v>1000</v>
      </c>
      <c r="H339" s="51">
        <v>329</v>
      </c>
    </row>
    <row r="340" spans="1:8" ht="42.75" x14ac:dyDescent="0.25">
      <c r="A340" s="13" t="s">
        <v>457</v>
      </c>
      <c r="B340" s="10" t="s">
        <v>454</v>
      </c>
      <c r="C340" s="10" t="s">
        <v>99</v>
      </c>
      <c r="D340" s="10" t="s">
        <v>458</v>
      </c>
      <c r="E340" s="14" t="s">
        <v>441</v>
      </c>
      <c r="F340" s="10" t="s">
        <v>459</v>
      </c>
      <c r="G340" s="50">
        <v>1000</v>
      </c>
      <c r="H340" s="51">
        <v>329</v>
      </c>
    </row>
    <row r="341" spans="1:8" ht="42.75" x14ac:dyDescent="0.25">
      <c r="A341" s="13" t="s">
        <v>460</v>
      </c>
      <c r="B341" s="10" t="s">
        <v>461</v>
      </c>
      <c r="C341" s="10" t="s">
        <v>99</v>
      </c>
      <c r="D341" s="10" t="s">
        <v>462</v>
      </c>
      <c r="E341" s="14" t="s">
        <v>441</v>
      </c>
      <c r="F341" s="10" t="s">
        <v>463</v>
      </c>
      <c r="G341" s="50">
        <v>1000</v>
      </c>
      <c r="H341" s="51">
        <v>230</v>
      </c>
    </row>
    <row r="342" spans="1:8" ht="42.75" x14ac:dyDescent="0.25">
      <c r="A342" s="13" t="s">
        <v>464</v>
      </c>
      <c r="B342" s="10" t="s">
        <v>161</v>
      </c>
      <c r="C342" s="10" t="s">
        <v>446</v>
      </c>
      <c r="D342" s="10" t="s">
        <v>447</v>
      </c>
      <c r="E342" s="14" t="s">
        <v>441</v>
      </c>
      <c r="F342" s="10" t="s">
        <v>465</v>
      </c>
      <c r="G342" s="50">
        <v>0</v>
      </c>
      <c r="H342" s="51">
        <v>0</v>
      </c>
    </row>
    <row r="343" spans="1:8" ht="42.75" x14ac:dyDescent="0.25">
      <c r="A343" s="13" t="s">
        <v>466</v>
      </c>
      <c r="B343" s="10" t="s">
        <v>467</v>
      </c>
      <c r="C343" s="10" t="s">
        <v>99</v>
      </c>
      <c r="D343" s="10" t="s">
        <v>468</v>
      </c>
      <c r="E343" s="14" t="s">
        <v>441</v>
      </c>
      <c r="F343" s="10" t="s">
        <v>321</v>
      </c>
      <c r="G343" s="50">
        <v>1000</v>
      </c>
      <c r="H343" s="51">
        <v>420</v>
      </c>
    </row>
    <row r="344" spans="1:8" ht="42.75" x14ac:dyDescent="0.25">
      <c r="A344" s="13" t="s">
        <v>469</v>
      </c>
      <c r="B344" s="10" t="s">
        <v>470</v>
      </c>
      <c r="C344" s="10" t="s">
        <v>471</v>
      </c>
      <c r="D344" s="10" t="s">
        <v>472</v>
      </c>
      <c r="E344" s="14" t="s">
        <v>441</v>
      </c>
      <c r="F344" s="10" t="s">
        <v>456</v>
      </c>
      <c r="G344" s="50">
        <v>0</v>
      </c>
      <c r="H344" s="51">
        <v>0</v>
      </c>
    </row>
    <row r="345" spans="1:8" x14ac:dyDescent="0.25">
      <c r="A345" s="130" t="s">
        <v>1133</v>
      </c>
      <c r="B345" s="130" t="s">
        <v>1133</v>
      </c>
      <c r="C345" s="130" t="s">
        <v>473</v>
      </c>
      <c r="D345" s="130" t="s">
        <v>474</v>
      </c>
      <c r="E345" s="82" t="s">
        <v>475</v>
      </c>
      <c r="F345" s="130" t="s">
        <v>476</v>
      </c>
      <c r="G345" s="30">
        <v>0</v>
      </c>
      <c r="H345" s="30">
        <v>0</v>
      </c>
    </row>
    <row r="346" spans="1:8" x14ac:dyDescent="0.25">
      <c r="A346" s="93"/>
      <c r="B346" s="93"/>
      <c r="C346" s="93"/>
      <c r="D346" s="93"/>
      <c r="E346" s="93"/>
      <c r="F346" s="93"/>
      <c r="G346" s="30">
        <v>0</v>
      </c>
      <c r="H346" s="30">
        <v>0</v>
      </c>
    </row>
    <row r="347" spans="1:8" x14ac:dyDescent="0.25">
      <c r="A347" s="94"/>
      <c r="B347" s="94"/>
      <c r="C347" s="94"/>
      <c r="D347" s="94"/>
      <c r="E347" s="94"/>
      <c r="F347" s="94"/>
      <c r="G347" s="31"/>
      <c r="H347" s="30">
        <v>0</v>
      </c>
    </row>
    <row r="348" spans="1:8" x14ac:dyDescent="0.25">
      <c r="A348" s="130" t="s">
        <v>1133</v>
      </c>
      <c r="B348" s="131" t="s">
        <v>150</v>
      </c>
      <c r="C348" s="130" t="s">
        <v>477</v>
      </c>
      <c r="D348" s="130" t="s">
        <v>478</v>
      </c>
      <c r="E348" s="82" t="s">
        <v>475</v>
      </c>
      <c r="F348" s="130" t="s">
        <v>479</v>
      </c>
      <c r="G348" s="30">
        <v>0</v>
      </c>
      <c r="H348" s="30">
        <v>0</v>
      </c>
    </row>
    <row r="349" spans="1:8" x14ac:dyDescent="0.25">
      <c r="A349" s="93"/>
      <c r="B349" s="89"/>
      <c r="C349" s="93"/>
      <c r="D349" s="93"/>
      <c r="E349" s="93"/>
      <c r="F349" s="93"/>
      <c r="G349" s="30">
        <v>0</v>
      </c>
      <c r="H349" s="30">
        <v>0</v>
      </c>
    </row>
    <row r="350" spans="1:8" x14ac:dyDescent="0.25">
      <c r="A350" s="94"/>
      <c r="B350" s="90"/>
      <c r="C350" s="94"/>
      <c r="D350" s="94"/>
      <c r="E350" s="94"/>
      <c r="F350" s="94"/>
      <c r="G350" s="31"/>
      <c r="H350" s="30">
        <v>0</v>
      </c>
    </row>
    <row r="351" spans="1:8" x14ac:dyDescent="0.25">
      <c r="A351" s="130" t="s">
        <v>480</v>
      </c>
      <c r="B351" s="131" t="s">
        <v>481</v>
      </c>
      <c r="C351" s="130" t="s">
        <v>482</v>
      </c>
      <c r="D351" s="130" t="s">
        <v>483</v>
      </c>
      <c r="E351" s="82" t="s">
        <v>475</v>
      </c>
      <c r="F351" s="130" t="s">
        <v>152</v>
      </c>
      <c r="G351" s="30">
        <v>0</v>
      </c>
      <c r="H351" s="30">
        <v>0</v>
      </c>
    </row>
    <row r="352" spans="1:8" x14ac:dyDescent="0.25">
      <c r="A352" s="93"/>
      <c r="B352" s="89"/>
      <c r="C352" s="93"/>
      <c r="D352" s="93"/>
      <c r="E352" s="93"/>
      <c r="F352" s="93"/>
      <c r="G352" s="30">
        <v>0</v>
      </c>
      <c r="H352" s="30">
        <v>0</v>
      </c>
    </row>
    <row r="353" spans="1:8" x14ac:dyDescent="0.25">
      <c r="A353" s="94"/>
      <c r="B353" s="90"/>
      <c r="C353" s="94"/>
      <c r="D353" s="94"/>
      <c r="E353" s="94"/>
      <c r="F353" s="94"/>
      <c r="G353" s="31"/>
      <c r="H353" s="30">
        <v>0</v>
      </c>
    </row>
    <row r="354" spans="1:8" x14ac:dyDescent="0.25">
      <c r="A354" s="130" t="s">
        <v>480</v>
      </c>
      <c r="B354" s="131" t="s">
        <v>484</v>
      </c>
      <c r="C354" s="130" t="s">
        <v>485</v>
      </c>
      <c r="D354" s="130" t="s">
        <v>486</v>
      </c>
      <c r="E354" s="82" t="s">
        <v>475</v>
      </c>
      <c r="F354" s="130" t="s">
        <v>216</v>
      </c>
      <c r="G354" s="30">
        <v>0</v>
      </c>
      <c r="H354" s="30">
        <v>0</v>
      </c>
    </row>
    <row r="355" spans="1:8" x14ac:dyDescent="0.25">
      <c r="A355" s="93"/>
      <c r="B355" s="89"/>
      <c r="C355" s="93"/>
      <c r="D355" s="93"/>
      <c r="E355" s="93"/>
      <c r="F355" s="93"/>
      <c r="G355" s="30">
        <v>0</v>
      </c>
      <c r="H355" s="30">
        <v>0</v>
      </c>
    </row>
    <row r="356" spans="1:8" x14ac:dyDescent="0.25">
      <c r="A356" s="94"/>
      <c r="B356" s="90"/>
      <c r="C356" s="94"/>
      <c r="D356" s="94"/>
      <c r="E356" s="94"/>
      <c r="F356" s="94"/>
      <c r="G356" s="31"/>
      <c r="H356" s="30">
        <v>0</v>
      </c>
    </row>
    <row r="357" spans="1:8" x14ac:dyDescent="0.25">
      <c r="A357" s="130" t="s">
        <v>480</v>
      </c>
      <c r="B357" s="131" t="s">
        <v>487</v>
      </c>
      <c r="C357" s="130" t="s">
        <v>488</v>
      </c>
      <c r="D357" s="130" t="s">
        <v>489</v>
      </c>
      <c r="E357" s="82" t="s">
        <v>475</v>
      </c>
      <c r="F357" s="130" t="s">
        <v>53</v>
      </c>
      <c r="G357" s="30">
        <v>0</v>
      </c>
      <c r="H357" s="30">
        <v>0</v>
      </c>
    </row>
    <row r="358" spans="1:8" x14ac:dyDescent="0.25">
      <c r="A358" s="93"/>
      <c r="B358" s="89"/>
      <c r="C358" s="93"/>
      <c r="D358" s="93"/>
      <c r="E358" s="93"/>
      <c r="F358" s="93"/>
      <c r="G358" s="30">
        <v>0</v>
      </c>
      <c r="H358" s="30">
        <v>0</v>
      </c>
    </row>
    <row r="359" spans="1:8" x14ac:dyDescent="0.25">
      <c r="A359" s="94"/>
      <c r="B359" s="90"/>
      <c r="C359" s="94"/>
      <c r="D359" s="94"/>
      <c r="E359" s="94"/>
      <c r="F359" s="94"/>
      <c r="G359" s="31"/>
      <c r="H359" s="30">
        <v>0</v>
      </c>
    </row>
    <row r="360" spans="1:8" x14ac:dyDescent="0.25">
      <c r="A360" s="130" t="s">
        <v>480</v>
      </c>
      <c r="B360" s="131" t="s">
        <v>490</v>
      </c>
      <c r="C360" s="130" t="s">
        <v>491</v>
      </c>
      <c r="D360" s="130" t="s">
        <v>492</v>
      </c>
      <c r="E360" s="82" t="s">
        <v>475</v>
      </c>
      <c r="F360" s="130" t="s">
        <v>56</v>
      </c>
      <c r="G360" s="30">
        <v>0</v>
      </c>
      <c r="H360" s="30">
        <v>0</v>
      </c>
    </row>
    <row r="361" spans="1:8" x14ac:dyDescent="0.25">
      <c r="A361" s="93"/>
      <c r="B361" s="89"/>
      <c r="C361" s="93"/>
      <c r="D361" s="93"/>
      <c r="E361" s="93"/>
      <c r="F361" s="93"/>
      <c r="G361" s="30">
        <v>0</v>
      </c>
      <c r="H361" s="30">
        <v>0</v>
      </c>
    </row>
    <row r="362" spans="1:8" x14ac:dyDescent="0.25">
      <c r="A362" s="93"/>
      <c r="B362" s="89"/>
      <c r="C362" s="93"/>
      <c r="D362" s="93"/>
      <c r="E362" s="93"/>
      <c r="F362" s="93"/>
      <c r="G362" s="31"/>
      <c r="H362" s="30">
        <v>0</v>
      </c>
    </row>
    <row r="363" spans="1:8" x14ac:dyDescent="0.25">
      <c r="A363" s="99" t="s">
        <v>493</v>
      </c>
      <c r="B363" s="99" t="s">
        <v>494</v>
      </c>
      <c r="C363" s="99" t="str">
        <f>UPPER("Taller teórico práctico de la audiencia inicial en materia penal")</f>
        <v>TALLER TEÓRICO PRÁCTICO DE LA AUDIENCIA INICIAL EN MATERIA PENAL</v>
      </c>
      <c r="D363" s="99" t="s">
        <v>495</v>
      </c>
      <c r="E363" s="99" t="s">
        <v>496</v>
      </c>
      <c r="F363" s="99" t="s">
        <v>497</v>
      </c>
      <c r="G363" s="52">
        <v>3414</v>
      </c>
      <c r="H363" s="52">
        <v>5684</v>
      </c>
    </row>
    <row r="364" spans="1:8" x14ac:dyDescent="0.25">
      <c r="A364" s="99"/>
      <c r="B364" s="99"/>
      <c r="C364" s="99"/>
      <c r="D364" s="99"/>
      <c r="E364" s="99"/>
      <c r="F364" s="99"/>
      <c r="G364" s="52">
        <v>1627</v>
      </c>
      <c r="H364" s="52"/>
    </row>
    <row r="365" spans="1:8" x14ac:dyDescent="0.25">
      <c r="A365" s="99"/>
      <c r="B365" s="99"/>
      <c r="C365" s="99"/>
      <c r="D365" s="99"/>
      <c r="E365" s="99"/>
      <c r="F365" s="99"/>
      <c r="G365" s="52"/>
      <c r="H365" s="52">
        <v>400</v>
      </c>
    </row>
    <row r="366" spans="1:8" ht="54.95" customHeight="1" x14ac:dyDescent="0.25">
      <c r="A366" s="99" t="s">
        <v>498</v>
      </c>
      <c r="B366" s="99" t="s">
        <v>499</v>
      </c>
      <c r="C366" s="99" t="s">
        <v>511</v>
      </c>
      <c r="D366" s="99" t="s">
        <v>500</v>
      </c>
      <c r="E366" s="99" t="s">
        <v>496</v>
      </c>
      <c r="F366" s="99" t="s">
        <v>501</v>
      </c>
      <c r="G366" s="52">
        <v>2975</v>
      </c>
      <c r="H366" s="52">
        <v>5410.64</v>
      </c>
    </row>
    <row r="367" spans="1:8" ht="54.95" customHeight="1" x14ac:dyDescent="0.25">
      <c r="A367" s="99"/>
      <c r="B367" s="99"/>
      <c r="C367" s="99"/>
      <c r="D367" s="99"/>
      <c r="E367" s="99"/>
      <c r="F367" s="99"/>
      <c r="G367" s="52"/>
      <c r="H367" s="52"/>
    </row>
    <row r="368" spans="1:8" ht="54.95" customHeight="1" x14ac:dyDescent="0.25">
      <c r="A368" s="99"/>
      <c r="B368" s="99"/>
      <c r="C368" s="99"/>
      <c r="D368" s="99"/>
      <c r="E368" s="99"/>
      <c r="F368" s="99"/>
      <c r="G368" s="52"/>
      <c r="H368" s="52">
        <v>400</v>
      </c>
    </row>
    <row r="369" spans="1:9" x14ac:dyDescent="0.25">
      <c r="A369" s="99" t="s">
        <v>502</v>
      </c>
      <c r="B369" s="99" t="s">
        <v>503</v>
      </c>
      <c r="C369" s="99" t="str">
        <f>UPPER("Control de Convencionalidad, Derecho Internacional y Derechos Humanos")</f>
        <v>CONTROL DE CONVENCIONALIDAD, DERECHO INTERNACIONAL Y DERECHOS HUMANOS</v>
      </c>
      <c r="D369" s="99" t="s">
        <v>504</v>
      </c>
      <c r="E369" s="99" t="s">
        <v>496</v>
      </c>
      <c r="F369" s="99" t="s">
        <v>505</v>
      </c>
      <c r="G369" s="52">
        <v>3885</v>
      </c>
      <c r="H369" s="52">
        <v>3993.9</v>
      </c>
    </row>
    <row r="370" spans="1:9" x14ac:dyDescent="0.25">
      <c r="A370" s="99"/>
      <c r="B370" s="99"/>
      <c r="C370" s="99"/>
      <c r="D370" s="99"/>
      <c r="E370" s="99"/>
      <c r="F370" s="99"/>
      <c r="G370" s="52"/>
      <c r="H370" s="52"/>
      <c r="I370" s="25"/>
    </row>
    <row r="371" spans="1:9" x14ac:dyDescent="0.25">
      <c r="A371" s="99"/>
      <c r="B371" s="99"/>
      <c r="C371" s="99"/>
      <c r="D371" s="99"/>
      <c r="E371" s="99"/>
      <c r="F371" s="99"/>
      <c r="G371" s="52"/>
      <c r="H371" s="52">
        <v>400</v>
      </c>
    </row>
    <row r="372" spans="1:9" x14ac:dyDescent="0.25">
      <c r="A372" s="99" t="s">
        <v>1133</v>
      </c>
      <c r="B372" s="99" t="s">
        <v>506</v>
      </c>
      <c r="C372" s="99" t="str">
        <f>UPPER("Venustiano Carranza, encargado del Poder Ejecutivo de la Unión")</f>
        <v>VENUSTIANO CARRANZA, ENCARGADO DEL PODER EJECUTIVO DE LA UNIÓN</v>
      </c>
      <c r="D372" s="99" t="s">
        <v>507</v>
      </c>
      <c r="E372" s="99" t="s">
        <v>496</v>
      </c>
      <c r="F372" s="99" t="s">
        <v>30</v>
      </c>
      <c r="G372" s="52"/>
      <c r="H372" s="52"/>
    </row>
    <row r="373" spans="1:9" x14ac:dyDescent="0.25">
      <c r="A373" s="99"/>
      <c r="B373" s="99"/>
      <c r="C373" s="99"/>
      <c r="D373" s="99"/>
      <c r="E373" s="99"/>
      <c r="F373" s="99"/>
      <c r="G373" s="32">
        <v>0</v>
      </c>
      <c r="H373" s="32">
        <v>0</v>
      </c>
    </row>
    <row r="374" spans="1:9" x14ac:dyDescent="0.25">
      <c r="A374" s="99"/>
      <c r="B374" s="99"/>
      <c r="C374" s="99"/>
      <c r="D374" s="99"/>
      <c r="E374" s="99"/>
      <c r="F374" s="99"/>
      <c r="G374" s="52"/>
      <c r="H374" s="52"/>
    </row>
    <row r="375" spans="1:9" x14ac:dyDescent="0.25">
      <c r="A375" s="99" t="s">
        <v>1133</v>
      </c>
      <c r="B375" s="99" t="s">
        <v>508</v>
      </c>
      <c r="C375" s="99" t="s">
        <v>509</v>
      </c>
      <c r="D375" s="99" t="s">
        <v>509</v>
      </c>
      <c r="E375" s="99" t="s">
        <v>496</v>
      </c>
      <c r="F375" s="99" t="s">
        <v>510</v>
      </c>
      <c r="G375" s="52"/>
      <c r="H375" s="52"/>
    </row>
    <row r="376" spans="1:9" x14ac:dyDescent="0.25">
      <c r="A376" s="99"/>
      <c r="B376" s="99"/>
      <c r="C376" s="99"/>
      <c r="D376" s="99"/>
      <c r="E376" s="99"/>
      <c r="F376" s="99"/>
      <c r="G376" s="32">
        <v>0</v>
      </c>
      <c r="H376" s="32">
        <v>0</v>
      </c>
    </row>
    <row r="377" spans="1:9" x14ac:dyDescent="0.25">
      <c r="A377" s="99"/>
      <c r="B377" s="99"/>
      <c r="C377" s="99"/>
      <c r="D377" s="99"/>
      <c r="E377" s="99"/>
      <c r="F377" s="99"/>
      <c r="G377" s="52"/>
      <c r="H377" s="52"/>
    </row>
    <row r="378" spans="1:9" x14ac:dyDescent="0.25">
      <c r="A378" s="88" t="s">
        <v>512</v>
      </c>
      <c r="B378" s="88" t="s">
        <v>513</v>
      </c>
      <c r="C378" s="88" t="s">
        <v>293</v>
      </c>
      <c r="D378" s="88" t="s">
        <v>514</v>
      </c>
      <c r="E378" s="88" t="s">
        <v>528</v>
      </c>
      <c r="F378" s="88">
        <v>2</v>
      </c>
      <c r="G378" s="43">
        <v>4600</v>
      </c>
      <c r="H378" s="43">
        <v>1686</v>
      </c>
    </row>
    <row r="379" spans="1:9" x14ac:dyDescent="0.25">
      <c r="A379" s="92"/>
      <c r="B379" s="92"/>
      <c r="C379" s="92"/>
      <c r="D379" s="92"/>
      <c r="E379" s="92"/>
      <c r="F379" s="92"/>
      <c r="G379" s="43">
        <v>1000</v>
      </c>
      <c r="H379" s="43">
        <v>190.33</v>
      </c>
    </row>
    <row r="380" spans="1:9" ht="21.95" customHeight="1" x14ac:dyDescent="0.25">
      <c r="A380" s="88" t="s">
        <v>515</v>
      </c>
      <c r="B380" s="88" t="s">
        <v>516</v>
      </c>
      <c r="C380" s="88" t="s">
        <v>99</v>
      </c>
      <c r="D380" s="88" t="s">
        <v>517</v>
      </c>
      <c r="E380" s="88" t="s">
        <v>528</v>
      </c>
      <c r="F380" s="88">
        <v>1</v>
      </c>
      <c r="G380" s="43">
        <v>2165.61</v>
      </c>
      <c r="H380" s="32">
        <v>0</v>
      </c>
    </row>
    <row r="381" spans="1:9" ht="21.95" customHeight="1" x14ac:dyDescent="0.25">
      <c r="A381" s="92"/>
      <c r="B381" s="92"/>
      <c r="C381" s="92"/>
      <c r="D381" s="92"/>
      <c r="E381" s="92"/>
      <c r="F381" s="92"/>
      <c r="G381" s="43">
        <v>1000</v>
      </c>
      <c r="H381" s="43">
        <v>966</v>
      </c>
    </row>
    <row r="382" spans="1:9" x14ac:dyDescent="0.25">
      <c r="A382" s="88" t="s">
        <v>518</v>
      </c>
      <c r="B382" s="88" t="s">
        <v>519</v>
      </c>
      <c r="C382" s="88" t="s">
        <v>520</v>
      </c>
      <c r="D382" s="88" t="s">
        <v>521</v>
      </c>
      <c r="E382" s="88" t="s">
        <v>528</v>
      </c>
      <c r="F382" s="88">
        <v>1</v>
      </c>
      <c r="G382" s="32">
        <v>0</v>
      </c>
      <c r="H382" s="32">
        <v>0</v>
      </c>
    </row>
    <row r="383" spans="1:9" x14ac:dyDescent="0.25">
      <c r="A383" s="92"/>
      <c r="B383" s="92"/>
      <c r="C383" s="92"/>
      <c r="D383" s="92"/>
      <c r="E383" s="92"/>
      <c r="F383" s="92"/>
      <c r="G383" s="43">
        <v>980</v>
      </c>
      <c r="H383" s="32">
        <v>0</v>
      </c>
    </row>
    <row r="384" spans="1:9" x14ac:dyDescent="0.25">
      <c r="A384" s="88" t="s">
        <v>518</v>
      </c>
      <c r="B384" s="88" t="s">
        <v>522</v>
      </c>
      <c r="C384" s="88" t="s">
        <v>520</v>
      </c>
      <c r="D384" s="88" t="s">
        <v>521</v>
      </c>
      <c r="E384" s="88" t="s">
        <v>528</v>
      </c>
      <c r="F384" s="88">
        <v>1</v>
      </c>
      <c r="G384" s="32">
        <v>0</v>
      </c>
      <c r="H384" s="32">
        <v>0</v>
      </c>
    </row>
    <row r="385" spans="1:8" x14ac:dyDescent="0.25">
      <c r="A385" s="92"/>
      <c r="B385" s="92"/>
      <c r="C385" s="92"/>
      <c r="D385" s="92"/>
      <c r="E385" s="92"/>
      <c r="F385" s="92"/>
      <c r="G385" s="32">
        <v>0</v>
      </c>
      <c r="H385" s="32">
        <v>0</v>
      </c>
    </row>
    <row r="386" spans="1:8" x14ac:dyDescent="0.25">
      <c r="A386" s="88" t="s">
        <v>518</v>
      </c>
      <c r="B386" s="88" t="s">
        <v>523</v>
      </c>
      <c r="C386" s="88" t="s">
        <v>520</v>
      </c>
      <c r="D386" s="88" t="s">
        <v>521</v>
      </c>
      <c r="E386" s="88" t="s">
        <v>528</v>
      </c>
      <c r="F386" s="88">
        <v>1</v>
      </c>
      <c r="G386" s="32">
        <v>0</v>
      </c>
      <c r="H386" s="32">
        <v>0</v>
      </c>
    </row>
    <row r="387" spans="1:8" x14ac:dyDescent="0.25">
      <c r="A387" s="92"/>
      <c r="B387" s="92"/>
      <c r="C387" s="92"/>
      <c r="D387" s="92"/>
      <c r="E387" s="92"/>
      <c r="F387" s="92"/>
      <c r="G387" s="32">
        <v>0</v>
      </c>
      <c r="H387" s="32">
        <v>0</v>
      </c>
    </row>
    <row r="388" spans="1:8" x14ac:dyDescent="0.25">
      <c r="A388" s="88" t="s">
        <v>524</v>
      </c>
      <c r="B388" s="88" t="s">
        <v>386</v>
      </c>
      <c r="C388" s="88" t="s">
        <v>293</v>
      </c>
      <c r="D388" s="88" t="s">
        <v>525</v>
      </c>
      <c r="E388" s="88" t="s">
        <v>528</v>
      </c>
      <c r="F388" s="88">
        <v>1</v>
      </c>
      <c r="G388" s="43">
        <v>2300</v>
      </c>
      <c r="H388" s="32">
        <v>0</v>
      </c>
    </row>
    <row r="389" spans="1:8" x14ac:dyDescent="0.25">
      <c r="A389" s="92"/>
      <c r="B389" s="92"/>
      <c r="C389" s="92"/>
      <c r="D389" s="92"/>
      <c r="E389" s="92"/>
      <c r="F389" s="92"/>
      <c r="G389" s="43">
        <v>1000</v>
      </c>
      <c r="H389" s="43">
        <v>460</v>
      </c>
    </row>
    <row r="390" spans="1:8" x14ac:dyDescent="0.25">
      <c r="A390" s="88" t="s">
        <v>526</v>
      </c>
      <c r="B390" s="88" t="s">
        <v>527</v>
      </c>
      <c r="C390" s="88" t="s">
        <v>293</v>
      </c>
      <c r="D390" s="88" t="s">
        <v>525</v>
      </c>
      <c r="E390" s="88" t="s">
        <v>528</v>
      </c>
      <c r="F390" s="88">
        <v>1</v>
      </c>
      <c r="G390" s="43">
        <v>1845.25</v>
      </c>
      <c r="H390" s="32">
        <v>0</v>
      </c>
    </row>
    <row r="391" spans="1:8" x14ac:dyDescent="0.25">
      <c r="A391" s="92"/>
      <c r="B391" s="92"/>
      <c r="C391" s="92"/>
      <c r="D391" s="92"/>
      <c r="E391" s="92"/>
      <c r="F391" s="92"/>
      <c r="G391" s="43">
        <v>1000</v>
      </c>
      <c r="H391" s="32">
        <v>0</v>
      </c>
    </row>
    <row r="392" spans="1:8" ht="21.95" customHeight="1" x14ac:dyDescent="0.25">
      <c r="A392" s="116" t="s">
        <v>529</v>
      </c>
      <c r="B392" s="116" t="s">
        <v>530</v>
      </c>
      <c r="C392" s="116" t="s">
        <v>531</v>
      </c>
      <c r="D392" s="116" t="s">
        <v>532</v>
      </c>
      <c r="E392" s="116" t="s">
        <v>533</v>
      </c>
      <c r="F392" s="116" t="s">
        <v>53</v>
      </c>
      <c r="G392" s="53">
        <v>0</v>
      </c>
      <c r="H392" s="53">
        <v>0</v>
      </c>
    </row>
    <row r="393" spans="1:8" ht="21.95" customHeight="1" x14ac:dyDescent="0.25">
      <c r="A393" s="117"/>
      <c r="B393" s="117"/>
      <c r="C393" s="117"/>
      <c r="D393" s="117"/>
      <c r="E393" s="117"/>
      <c r="F393" s="117"/>
      <c r="G393" s="53">
        <v>0</v>
      </c>
      <c r="H393" s="53">
        <v>0</v>
      </c>
    </row>
    <row r="394" spans="1:8" ht="21.95" customHeight="1" x14ac:dyDescent="0.25">
      <c r="A394" s="118"/>
      <c r="B394" s="118"/>
      <c r="C394" s="118"/>
      <c r="D394" s="118"/>
      <c r="E394" s="118"/>
      <c r="F394" s="118"/>
      <c r="G394" s="53">
        <v>0</v>
      </c>
      <c r="H394" s="53">
        <v>0</v>
      </c>
    </row>
    <row r="395" spans="1:8" ht="21.95" customHeight="1" x14ac:dyDescent="0.25">
      <c r="A395" s="116" t="s">
        <v>529</v>
      </c>
      <c r="B395" s="116" t="s">
        <v>530</v>
      </c>
      <c r="C395" s="116" t="s">
        <v>531</v>
      </c>
      <c r="D395" s="116" t="s">
        <v>532</v>
      </c>
      <c r="E395" s="116" t="s">
        <v>533</v>
      </c>
      <c r="F395" s="116" t="s">
        <v>60</v>
      </c>
      <c r="G395" s="53">
        <v>0</v>
      </c>
      <c r="H395" s="53">
        <v>0</v>
      </c>
    </row>
    <row r="396" spans="1:8" ht="21.95" customHeight="1" x14ac:dyDescent="0.25">
      <c r="A396" s="117"/>
      <c r="B396" s="117"/>
      <c r="C396" s="117"/>
      <c r="D396" s="117"/>
      <c r="E396" s="117"/>
      <c r="F396" s="117"/>
      <c r="G396" s="53">
        <v>0</v>
      </c>
      <c r="H396" s="53">
        <v>0</v>
      </c>
    </row>
    <row r="397" spans="1:8" ht="21.95" customHeight="1" x14ac:dyDescent="0.25">
      <c r="A397" s="118"/>
      <c r="B397" s="118"/>
      <c r="C397" s="118"/>
      <c r="D397" s="118"/>
      <c r="E397" s="118"/>
      <c r="F397" s="118"/>
      <c r="G397" s="53">
        <v>0</v>
      </c>
      <c r="H397" s="53">
        <v>0</v>
      </c>
    </row>
    <row r="398" spans="1:8" x14ac:dyDescent="0.25">
      <c r="A398" s="116" t="s">
        <v>529</v>
      </c>
      <c r="B398" s="116" t="s">
        <v>534</v>
      </c>
      <c r="C398" s="116" t="s">
        <v>535</v>
      </c>
      <c r="D398" s="116" t="s">
        <v>536</v>
      </c>
      <c r="E398" s="116" t="s">
        <v>533</v>
      </c>
      <c r="F398" s="116" t="s">
        <v>537</v>
      </c>
      <c r="G398" s="53">
        <v>0</v>
      </c>
      <c r="H398" s="53">
        <v>0</v>
      </c>
    </row>
    <row r="399" spans="1:8" x14ac:dyDescent="0.25">
      <c r="A399" s="117"/>
      <c r="B399" s="117"/>
      <c r="C399" s="117"/>
      <c r="D399" s="117"/>
      <c r="E399" s="117"/>
      <c r="F399" s="117"/>
      <c r="G399" s="53">
        <v>0</v>
      </c>
      <c r="H399" s="53">
        <v>0</v>
      </c>
    </row>
    <row r="400" spans="1:8" x14ac:dyDescent="0.25">
      <c r="A400" s="118"/>
      <c r="B400" s="118"/>
      <c r="C400" s="118"/>
      <c r="D400" s="118"/>
      <c r="E400" s="118"/>
      <c r="F400" s="118"/>
      <c r="G400" s="53">
        <v>0</v>
      </c>
      <c r="H400" s="53">
        <v>0</v>
      </c>
    </row>
    <row r="401" spans="1:8" x14ac:dyDescent="0.25">
      <c r="A401" s="116" t="s">
        <v>529</v>
      </c>
      <c r="B401" s="116" t="s">
        <v>538</v>
      </c>
      <c r="C401" s="116" t="s">
        <v>539</v>
      </c>
      <c r="D401" s="116" t="s">
        <v>540</v>
      </c>
      <c r="E401" s="116" t="s">
        <v>533</v>
      </c>
      <c r="F401" s="116" t="s">
        <v>40</v>
      </c>
      <c r="G401" s="53">
        <v>0</v>
      </c>
      <c r="H401" s="53">
        <v>0</v>
      </c>
    </row>
    <row r="402" spans="1:8" x14ac:dyDescent="0.25">
      <c r="A402" s="117"/>
      <c r="B402" s="117"/>
      <c r="C402" s="117"/>
      <c r="D402" s="117"/>
      <c r="E402" s="117"/>
      <c r="F402" s="117"/>
      <c r="G402" s="53">
        <v>0</v>
      </c>
      <c r="H402" s="53">
        <v>0</v>
      </c>
    </row>
    <row r="403" spans="1:8" x14ac:dyDescent="0.25">
      <c r="A403" s="118"/>
      <c r="B403" s="118"/>
      <c r="C403" s="118"/>
      <c r="D403" s="118"/>
      <c r="E403" s="118"/>
      <c r="F403" s="118"/>
      <c r="G403" s="53">
        <v>0</v>
      </c>
      <c r="H403" s="53">
        <v>0</v>
      </c>
    </row>
    <row r="404" spans="1:8" x14ac:dyDescent="0.25">
      <c r="A404" s="116" t="s">
        <v>529</v>
      </c>
      <c r="B404" s="116" t="s">
        <v>541</v>
      </c>
      <c r="C404" s="116" t="s">
        <v>542</v>
      </c>
      <c r="D404" s="116" t="s">
        <v>543</v>
      </c>
      <c r="E404" s="116" t="s">
        <v>533</v>
      </c>
      <c r="F404" s="116" t="s">
        <v>43</v>
      </c>
      <c r="G404" s="53">
        <v>0</v>
      </c>
      <c r="H404" s="53">
        <v>0</v>
      </c>
    </row>
    <row r="405" spans="1:8" x14ac:dyDescent="0.25">
      <c r="A405" s="117"/>
      <c r="B405" s="117"/>
      <c r="C405" s="117"/>
      <c r="D405" s="117"/>
      <c r="E405" s="117"/>
      <c r="F405" s="117"/>
      <c r="G405" s="53">
        <v>0</v>
      </c>
      <c r="H405" s="53">
        <v>0</v>
      </c>
    </row>
    <row r="406" spans="1:8" x14ac:dyDescent="0.25">
      <c r="A406" s="118"/>
      <c r="B406" s="118"/>
      <c r="C406" s="118"/>
      <c r="D406" s="118"/>
      <c r="E406" s="118"/>
      <c r="F406" s="118"/>
      <c r="G406" s="53">
        <v>0</v>
      </c>
      <c r="H406" s="53">
        <v>0</v>
      </c>
    </row>
    <row r="407" spans="1:8" x14ac:dyDescent="0.25">
      <c r="A407" s="116" t="s">
        <v>529</v>
      </c>
      <c r="B407" s="116" t="s">
        <v>544</v>
      </c>
      <c r="C407" s="116" t="s">
        <v>545</v>
      </c>
      <c r="D407" s="116" t="s">
        <v>546</v>
      </c>
      <c r="E407" s="116" t="s">
        <v>533</v>
      </c>
      <c r="F407" s="116" t="s">
        <v>547</v>
      </c>
      <c r="G407" s="53">
        <v>0</v>
      </c>
      <c r="H407" s="53">
        <v>0</v>
      </c>
    </row>
    <row r="408" spans="1:8" x14ac:dyDescent="0.25">
      <c r="A408" s="117"/>
      <c r="B408" s="117"/>
      <c r="C408" s="117"/>
      <c r="D408" s="117"/>
      <c r="E408" s="117"/>
      <c r="F408" s="117"/>
      <c r="G408" s="53">
        <v>0</v>
      </c>
      <c r="H408" s="53">
        <v>526</v>
      </c>
    </row>
    <row r="409" spans="1:8" x14ac:dyDescent="0.25">
      <c r="A409" s="118"/>
      <c r="B409" s="118"/>
      <c r="C409" s="118"/>
      <c r="D409" s="118"/>
      <c r="E409" s="118"/>
      <c r="F409" s="118"/>
      <c r="G409" s="53">
        <v>0</v>
      </c>
      <c r="H409" s="53">
        <v>0</v>
      </c>
    </row>
    <row r="410" spans="1:8" x14ac:dyDescent="0.25">
      <c r="A410" s="116" t="s">
        <v>529</v>
      </c>
      <c r="B410" s="116" t="s">
        <v>548</v>
      </c>
      <c r="C410" s="116" t="s">
        <v>549</v>
      </c>
      <c r="D410" s="116" t="s">
        <v>550</v>
      </c>
      <c r="E410" s="116" t="s">
        <v>533</v>
      </c>
      <c r="F410" s="116" t="s">
        <v>551</v>
      </c>
      <c r="G410" s="53">
        <v>0</v>
      </c>
      <c r="H410" s="53">
        <v>0</v>
      </c>
    </row>
    <row r="411" spans="1:8" x14ac:dyDescent="0.25">
      <c r="A411" s="117"/>
      <c r="B411" s="117"/>
      <c r="C411" s="117"/>
      <c r="D411" s="117"/>
      <c r="E411" s="117"/>
      <c r="F411" s="117"/>
      <c r="G411" s="53">
        <v>0</v>
      </c>
      <c r="H411" s="53">
        <v>0</v>
      </c>
    </row>
    <row r="412" spans="1:8" x14ac:dyDescent="0.25">
      <c r="A412" s="118"/>
      <c r="B412" s="118"/>
      <c r="C412" s="118"/>
      <c r="D412" s="118"/>
      <c r="E412" s="118"/>
      <c r="F412" s="118"/>
      <c r="G412" s="53">
        <v>0</v>
      </c>
      <c r="H412" s="53">
        <v>0</v>
      </c>
    </row>
    <row r="413" spans="1:8" x14ac:dyDescent="0.25">
      <c r="A413" s="116" t="s">
        <v>529</v>
      </c>
      <c r="B413" s="116" t="s">
        <v>552</v>
      </c>
      <c r="C413" s="116" t="s">
        <v>553</v>
      </c>
      <c r="D413" s="116" t="s">
        <v>554</v>
      </c>
      <c r="E413" s="116" t="s">
        <v>533</v>
      </c>
      <c r="F413" s="116" t="s">
        <v>555</v>
      </c>
      <c r="G413" s="53">
        <v>0</v>
      </c>
      <c r="H413" s="53">
        <v>0</v>
      </c>
    </row>
    <row r="414" spans="1:8" x14ac:dyDescent="0.25">
      <c r="A414" s="117"/>
      <c r="B414" s="117"/>
      <c r="C414" s="117"/>
      <c r="D414" s="117"/>
      <c r="E414" s="117"/>
      <c r="F414" s="117"/>
      <c r="G414" s="53">
        <v>0</v>
      </c>
      <c r="H414" s="53">
        <v>0</v>
      </c>
    </row>
    <row r="415" spans="1:8" x14ac:dyDescent="0.25">
      <c r="A415" s="118"/>
      <c r="B415" s="118"/>
      <c r="C415" s="118"/>
      <c r="D415" s="118"/>
      <c r="E415" s="118"/>
      <c r="F415" s="118"/>
      <c r="G415" s="53">
        <v>0</v>
      </c>
      <c r="H415" s="53">
        <v>0</v>
      </c>
    </row>
    <row r="416" spans="1:8" ht="42.75" x14ac:dyDescent="0.25">
      <c r="A416" s="10" t="s">
        <v>556</v>
      </c>
      <c r="B416" s="10" t="s">
        <v>557</v>
      </c>
      <c r="C416" s="9" t="s">
        <v>558</v>
      </c>
      <c r="D416" s="10" t="s">
        <v>559</v>
      </c>
      <c r="E416" s="10" t="s">
        <v>560</v>
      </c>
      <c r="F416" s="16">
        <v>42231</v>
      </c>
      <c r="G416" s="40" t="s">
        <v>561</v>
      </c>
      <c r="H416" s="40" t="s">
        <v>562</v>
      </c>
    </row>
    <row r="417" spans="1:8" ht="42.75" x14ac:dyDescent="0.25">
      <c r="A417" s="10" t="s">
        <v>563</v>
      </c>
      <c r="B417" s="10" t="s">
        <v>557</v>
      </c>
      <c r="C417" s="9" t="s">
        <v>564</v>
      </c>
      <c r="D417" s="10" t="s">
        <v>565</v>
      </c>
      <c r="E417" s="10" t="s">
        <v>560</v>
      </c>
      <c r="F417" s="16">
        <v>42238</v>
      </c>
      <c r="G417" s="40" t="s">
        <v>566</v>
      </c>
      <c r="H417" s="40" t="s">
        <v>562</v>
      </c>
    </row>
    <row r="418" spans="1:8" ht="42.75" x14ac:dyDescent="0.25">
      <c r="A418" s="10" t="s">
        <v>567</v>
      </c>
      <c r="B418" s="10" t="s">
        <v>568</v>
      </c>
      <c r="C418" s="9" t="s">
        <v>569</v>
      </c>
      <c r="D418" s="10" t="s">
        <v>570</v>
      </c>
      <c r="E418" s="10" t="s">
        <v>560</v>
      </c>
      <c r="F418" s="16">
        <v>42244</v>
      </c>
      <c r="G418" s="40" t="s">
        <v>571</v>
      </c>
      <c r="H418" s="40" t="s">
        <v>572</v>
      </c>
    </row>
    <row r="419" spans="1:8" x14ac:dyDescent="0.25">
      <c r="A419" s="113" t="s">
        <v>576</v>
      </c>
      <c r="B419" s="154" t="s">
        <v>573</v>
      </c>
      <c r="C419" s="116" t="str">
        <f>UPPER("Conferencia Metodología de audiencias orales")</f>
        <v>CONFERENCIA METODOLOGÍA DE AUDIENCIAS ORALES</v>
      </c>
      <c r="D419" s="116" t="str">
        <f>UPPER("Conferencia Metodología de audiencias orales")</f>
        <v>CONFERENCIA METODOLOGÍA DE AUDIENCIAS ORALES</v>
      </c>
      <c r="E419" s="81" t="s">
        <v>611</v>
      </c>
      <c r="F419" s="151">
        <v>42220</v>
      </c>
      <c r="G419" s="54" t="s">
        <v>574</v>
      </c>
      <c r="H419" s="54" t="s">
        <v>575</v>
      </c>
    </row>
    <row r="420" spans="1:8" x14ac:dyDescent="0.25">
      <c r="A420" s="114"/>
      <c r="B420" s="155"/>
      <c r="C420" s="117"/>
      <c r="D420" s="117"/>
      <c r="E420" s="3"/>
      <c r="F420" s="152"/>
      <c r="G420" s="54" t="s">
        <v>577</v>
      </c>
      <c r="H420" s="54" t="s">
        <v>578</v>
      </c>
    </row>
    <row r="421" spans="1:8" x14ac:dyDescent="0.25">
      <c r="A421" s="115"/>
      <c r="B421" s="156"/>
      <c r="C421" s="118"/>
      <c r="D421" s="118"/>
      <c r="E421" s="4"/>
      <c r="F421" s="153"/>
      <c r="G421" s="55"/>
      <c r="H421" s="55" t="s">
        <v>579</v>
      </c>
    </row>
    <row r="422" spans="1:8" ht="24" customHeight="1" x14ac:dyDescent="0.25">
      <c r="A422" s="113" t="s">
        <v>583</v>
      </c>
      <c r="B422" s="154" t="s">
        <v>580</v>
      </c>
      <c r="C422" s="116" t="str">
        <f>UPPER("Taller El Poder judicial y los Derechos Humanos de las Personas Migrantes y Sujetas Protección Internacional en México")</f>
        <v>TALLER EL PODER JUDICIAL Y LOS DERECHOS HUMANOS DE LAS PERSONAS MIGRANTES Y SUJETAS PROTECCIÓN INTERNACIONAL EN MÉXICO</v>
      </c>
      <c r="D422" s="116" t="str">
        <f>UPPER("Taller El Poder judicial y los Derechos Humanos de las Personas Migrantes y Sujetas Protección Internacional en México")</f>
        <v>TALLER EL PODER JUDICIAL Y LOS DERECHOS HUMANOS DE LAS PERSONAS MIGRANTES Y SUJETAS PROTECCIÓN INTERNACIONAL EN MÉXICO</v>
      </c>
      <c r="E422" s="113" t="s">
        <v>611</v>
      </c>
      <c r="F422" s="151">
        <v>42223</v>
      </c>
      <c r="G422" s="54" t="s">
        <v>581</v>
      </c>
      <c r="H422" s="54" t="s">
        <v>582</v>
      </c>
    </row>
    <row r="423" spans="1:8" ht="24" customHeight="1" x14ac:dyDescent="0.25">
      <c r="A423" s="114"/>
      <c r="B423" s="155"/>
      <c r="C423" s="117"/>
      <c r="D423" s="117"/>
      <c r="E423" s="114"/>
      <c r="F423" s="152"/>
      <c r="G423" s="54" t="s">
        <v>584</v>
      </c>
      <c r="H423" s="54" t="s">
        <v>585</v>
      </c>
    </row>
    <row r="424" spans="1:8" ht="24" customHeight="1" x14ac:dyDescent="0.25">
      <c r="A424" s="115"/>
      <c r="B424" s="156"/>
      <c r="C424" s="118"/>
      <c r="D424" s="118"/>
      <c r="E424" s="115"/>
      <c r="F424" s="153"/>
      <c r="G424" s="55"/>
      <c r="H424" s="55" t="s">
        <v>586</v>
      </c>
    </row>
    <row r="425" spans="1:8" ht="24.95" customHeight="1" x14ac:dyDescent="0.25">
      <c r="A425" s="113" t="s">
        <v>589</v>
      </c>
      <c r="B425" s="154" t="s">
        <v>436</v>
      </c>
      <c r="C425" s="116" t="str">
        <f>UPPER("Taller El Poder judicial y los Derechos Humanos de las Personas Migrantes y Sujetas Protección Internacional en México")</f>
        <v>TALLER EL PODER JUDICIAL Y LOS DERECHOS HUMANOS DE LAS PERSONAS MIGRANTES Y SUJETAS PROTECCIÓN INTERNACIONAL EN MÉXICO</v>
      </c>
      <c r="D425" s="116" t="str">
        <f>UPPER("Taller El Poder judicial y los Derechos Humanos de las Personas Migrantes y Sujetas Protección Internacional en México")</f>
        <v>TALLER EL PODER JUDICIAL Y LOS DERECHOS HUMANOS DE LAS PERSONAS MIGRANTES Y SUJETAS PROTECCIÓN INTERNACIONAL EN MÉXICO</v>
      </c>
      <c r="E425" s="113" t="s">
        <v>611</v>
      </c>
      <c r="F425" s="151">
        <v>42223</v>
      </c>
      <c r="G425" s="54" t="s">
        <v>587</v>
      </c>
      <c r="H425" s="54" t="s">
        <v>588</v>
      </c>
    </row>
    <row r="426" spans="1:8" ht="24.95" customHeight="1" x14ac:dyDescent="0.25">
      <c r="A426" s="114"/>
      <c r="B426" s="155"/>
      <c r="C426" s="117"/>
      <c r="D426" s="117"/>
      <c r="E426" s="114"/>
      <c r="F426" s="152"/>
      <c r="G426" s="54" t="s">
        <v>584</v>
      </c>
      <c r="H426" s="54" t="s">
        <v>590</v>
      </c>
    </row>
    <row r="427" spans="1:8" ht="24.95" customHeight="1" x14ac:dyDescent="0.25">
      <c r="A427" s="115"/>
      <c r="B427" s="156"/>
      <c r="C427" s="118"/>
      <c r="D427" s="118"/>
      <c r="E427" s="115"/>
      <c r="F427" s="153"/>
      <c r="G427" s="55"/>
      <c r="H427" s="55" t="s">
        <v>579</v>
      </c>
    </row>
    <row r="428" spans="1:8" ht="24.95" customHeight="1" x14ac:dyDescent="0.25">
      <c r="A428" s="113" t="s">
        <v>592</v>
      </c>
      <c r="B428" s="154" t="s">
        <v>591</v>
      </c>
      <c r="C428" s="116" t="str">
        <f>UPPER("Taller El Poder judicial y los Derechos Humanos de las Personas Migrantes y Sujetas Protección Internacional en México")</f>
        <v>TALLER EL PODER JUDICIAL Y LOS DERECHOS HUMANOS DE LAS PERSONAS MIGRANTES Y SUJETAS PROTECCIÓN INTERNACIONAL EN MÉXICO</v>
      </c>
      <c r="D428" s="116" t="str">
        <f>UPPER("Taller El Poder judicial y los Derechos Humanos de las Personas Migrantes y Sujetas Protección Internacional en México")</f>
        <v>TALLER EL PODER JUDICIAL Y LOS DERECHOS HUMANOS DE LAS PERSONAS MIGRANTES Y SUJETAS PROTECCIÓN INTERNACIONAL EN MÉXICO</v>
      </c>
      <c r="E428" s="113" t="s">
        <v>611</v>
      </c>
      <c r="F428" s="151">
        <v>42223</v>
      </c>
      <c r="G428" s="54" t="s">
        <v>574</v>
      </c>
      <c r="H428" s="54" t="s">
        <v>575</v>
      </c>
    </row>
    <row r="429" spans="1:8" ht="24.95" customHeight="1" x14ac:dyDescent="0.25">
      <c r="A429" s="114"/>
      <c r="B429" s="155"/>
      <c r="C429" s="117"/>
      <c r="D429" s="117"/>
      <c r="E429" s="114"/>
      <c r="F429" s="152"/>
      <c r="G429" s="54" t="s">
        <v>577</v>
      </c>
      <c r="H429" s="54" t="s">
        <v>578</v>
      </c>
    </row>
    <row r="430" spans="1:8" ht="24.95" customHeight="1" x14ac:dyDescent="0.25">
      <c r="A430" s="115"/>
      <c r="B430" s="156"/>
      <c r="C430" s="118"/>
      <c r="D430" s="118"/>
      <c r="E430" s="115"/>
      <c r="F430" s="153"/>
      <c r="G430" s="55"/>
      <c r="H430" s="55" t="s">
        <v>579</v>
      </c>
    </row>
    <row r="431" spans="1:8" ht="24.95" customHeight="1" x14ac:dyDescent="0.25">
      <c r="A431" s="113" t="s">
        <v>594</v>
      </c>
      <c r="B431" s="154" t="s">
        <v>593</v>
      </c>
      <c r="C431" s="116" t="str">
        <f>UPPER("Taller El Poder judicial y los Derechos Humanos de las Personas Migrantes y Sujetas Protección Internacional en México")</f>
        <v>TALLER EL PODER JUDICIAL Y LOS DERECHOS HUMANOS DE LAS PERSONAS MIGRANTES Y SUJETAS PROTECCIÓN INTERNACIONAL EN MÉXICO</v>
      </c>
      <c r="D431" s="116" t="str">
        <f>UPPER("Taller El Poder judicial y los Derechos Humanos de las Personas Migrantes y Sujetas Protección Internacional en México")</f>
        <v>TALLER EL PODER JUDICIAL Y LOS DERECHOS HUMANOS DE LAS PERSONAS MIGRANTES Y SUJETAS PROTECCIÓN INTERNACIONAL EN MÉXICO</v>
      </c>
      <c r="E431" s="113" t="s">
        <v>611</v>
      </c>
      <c r="F431" s="151">
        <v>42223</v>
      </c>
      <c r="G431" s="54" t="s">
        <v>574</v>
      </c>
      <c r="H431" s="54" t="s">
        <v>575</v>
      </c>
    </row>
    <row r="432" spans="1:8" ht="24.95" customHeight="1" x14ac:dyDescent="0.25">
      <c r="A432" s="114"/>
      <c r="B432" s="155"/>
      <c r="C432" s="117"/>
      <c r="D432" s="117"/>
      <c r="E432" s="114"/>
      <c r="F432" s="152"/>
      <c r="G432" s="54" t="s">
        <v>577</v>
      </c>
      <c r="H432" s="54" t="s">
        <v>578</v>
      </c>
    </row>
    <row r="433" spans="1:8" ht="24.95" customHeight="1" x14ac:dyDescent="0.25">
      <c r="A433" s="115"/>
      <c r="B433" s="156"/>
      <c r="C433" s="118"/>
      <c r="D433" s="118"/>
      <c r="E433" s="115"/>
      <c r="F433" s="153"/>
      <c r="G433" s="55"/>
      <c r="H433" s="55" t="s">
        <v>579</v>
      </c>
    </row>
    <row r="434" spans="1:8" x14ac:dyDescent="0.25">
      <c r="A434" s="113" t="s">
        <v>596</v>
      </c>
      <c r="B434" s="154" t="s">
        <v>595</v>
      </c>
      <c r="C434" s="116" t="str">
        <f>UPPER("Conferencia La audiencia inicial en el procedimiento acusatorio")</f>
        <v>CONFERENCIA LA AUDIENCIA INICIAL EN EL PROCEDIMIENTO ACUSATORIO</v>
      </c>
      <c r="D434" s="116" t="str">
        <f>UPPER("Conferencia La audiencia inicial en el procedimiento acusatorio")</f>
        <v>CONFERENCIA LA AUDIENCIA INICIAL EN EL PROCEDIMIENTO ACUSATORIO</v>
      </c>
      <c r="E434" s="113" t="s">
        <v>611</v>
      </c>
      <c r="F434" s="151">
        <v>42226</v>
      </c>
      <c r="G434" s="54" t="s">
        <v>574</v>
      </c>
      <c r="H434" s="54" t="s">
        <v>575</v>
      </c>
    </row>
    <row r="435" spans="1:8" x14ac:dyDescent="0.25">
      <c r="A435" s="114"/>
      <c r="B435" s="155"/>
      <c r="C435" s="117"/>
      <c r="D435" s="117"/>
      <c r="E435" s="114"/>
      <c r="F435" s="152"/>
      <c r="G435" s="54" t="s">
        <v>577</v>
      </c>
      <c r="H435" s="54" t="s">
        <v>578</v>
      </c>
    </row>
    <row r="436" spans="1:8" x14ac:dyDescent="0.25">
      <c r="A436" s="115"/>
      <c r="B436" s="156"/>
      <c r="C436" s="118"/>
      <c r="D436" s="118"/>
      <c r="E436" s="115"/>
      <c r="F436" s="153"/>
      <c r="G436" s="55"/>
      <c r="H436" s="55" t="s">
        <v>579</v>
      </c>
    </row>
    <row r="437" spans="1:8" x14ac:dyDescent="0.25">
      <c r="A437" s="113" t="s">
        <v>598</v>
      </c>
      <c r="B437" s="154" t="s">
        <v>597</v>
      </c>
      <c r="C437" s="116" t="str">
        <f>UPPER("Conferencia Personas Morales y Derechos Humanos")</f>
        <v>CONFERENCIA PERSONAS MORALES Y DERECHOS HUMANOS</v>
      </c>
      <c r="D437" s="116" t="str">
        <f>UPPER("Conferencia Personas Morales y Derechos Humanos")</f>
        <v>CONFERENCIA PERSONAS MORALES Y DERECHOS HUMANOS</v>
      </c>
      <c r="E437" s="113" t="s">
        <v>611</v>
      </c>
      <c r="F437" s="151">
        <v>42227</v>
      </c>
      <c r="G437" s="54" t="s">
        <v>574</v>
      </c>
      <c r="H437" s="54" t="s">
        <v>575</v>
      </c>
    </row>
    <row r="438" spans="1:8" x14ac:dyDescent="0.25">
      <c r="A438" s="114"/>
      <c r="B438" s="155"/>
      <c r="C438" s="117"/>
      <c r="D438" s="117"/>
      <c r="E438" s="114"/>
      <c r="F438" s="152"/>
      <c r="G438" s="54" t="s">
        <v>577</v>
      </c>
      <c r="H438" s="54" t="s">
        <v>578</v>
      </c>
    </row>
    <row r="439" spans="1:8" x14ac:dyDescent="0.25">
      <c r="A439" s="115"/>
      <c r="B439" s="156"/>
      <c r="C439" s="118"/>
      <c r="D439" s="118"/>
      <c r="E439" s="115"/>
      <c r="F439" s="153"/>
      <c r="G439" s="55"/>
      <c r="H439" s="55" t="s">
        <v>599</v>
      </c>
    </row>
    <row r="440" spans="1:8" x14ac:dyDescent="0.25">
      <c r="A440" s="113" t="s">
        <v>600</v>
      </c>
      <c r="B440" s="154" t="s">
        <v>444</v>
      </c>
      <c r="C440" s="116" t="str">
        <f>UPPER("Videoconferencia Presentación de Crónicas ¿Es constitucional el arraigo?")</f>
        <v>VIDEOCONFERENCIA PRESENTACIÓN DE CRÓNICAS ¿ES CONSTITUCIONAL EL ARRAIGO?</v>
      </c>
      <c r="D440" s="116" t="str">
        <f>UPPER("Videoconferencia Presentación de Crónicas ¿Es constitucional el arraigo?")</f>
        <v>VIDEOCONFERENCIA PRESENTACIÓN DE CRÓNICAS ¿ES CONSTITUCIONAL EL ARRAIGO?</v>
      </c>
      <c r="E440" s="113" t="s">
        <v>611</v>
      </c>
      <c r="F440" s="151">
        <v>42229</v>
      </c>
      <c r="G440" s="54" t="s">
        <v>574</v>
      </c>
      <c r="H440" s="54" t="s">
        <v>575</v>
      </c>
    </row>
    <row r="441" spans="1:8" x14ac:dyDescent="0.25">
      <c r="A441" s="114"/>
      <c r="B441" s="155"/>
      <c r="C441" s="117"/>
      <c r="D441" s="117"/>
      <c r="E441" s="114"/>
      <c r="F441" s="152"/>
      <c r="G441" s="54" t="s">
        <v>577</v>
      </c>
      <c r="H441" s="54" t="s">
        <v>578</v>
      </c>
    </row>
    <row r="442" spans="1:8" x14ac:dyDescent="0.25">
      <c r="A442" s="115"/>
      <c r="B442" s="156"/>
      <c r="C442" s="118"/>
      <c r="D442" s="118"/>
      <c r="E442" s="115"/>
      <c r="F442" s="153"/>
      <c r="G442" s="55"/>
      <c r="H442" s="55" t="s">
        <v>579</v>
      </c>
    </row>
    <row r="443" spans="1:8" x14ac:dyDescent="0.25">
      <c r="A443" s="113" t="s">
        <v>602</v>
      </c>
      <c r="B443" s="154" t="s">
        <v>601</v>
      </c>
      <c r="C443" s="116" t="str">
        <f>UPPER("Conferencia Larazonabilidad de la prisión preventiva como medida cautelar")</f>
        <v>CONFERENCIA LARAZONABILIDAD DE LA PRISIÓN PREVENTIVA COMO MEDIDA CAUTELAR</v>
      </c>
      <c r="D443" s="116" t="str">
        <f>UPPER("Conferencia Larazonabilidad de la prisión preventiva como medida cautelar")</f>
        <v>CONFERENCIA LARAZONABILIDAD DE LA PRISIÓN PREVENTIVA COMO MEDIDA CAUTELAR</v>
      </c>
      <c r="E443" s="113" t="s">
        <v>611</v>
      </c>
      <c r="F443" s="151">
        <v>42234</v>
      </c>
      <c r="G443" s="54" t="s">
        <v>574</v>
      </c>
      <c r="H443" s="54" t="s">
        <v>575</v>
      </c>
    </row>
    <row r="444" spans="1:8" x14ac:dyDescent="0.25">
      <c r="A444" s="114"/>
      <c r="B444" s="155"/>
      <c r="C444" s="117"/>
      <c r="D444" s="117"/>
      <c r="E444" s="114"/>
      <c r="F444" s="152"/>
      <c r="G444" s="54" t="s">
        <v>577</v>
      </c>
      <c r="H444" s="54" t="s">
        <v>578</v>
      </c>
    </row>
    <row r="445" spans="1:8" x14ac:dyDescent="0.25">
      <c r="A445" s="115"/>
      <c r="B445" s="156"/>
      <c r="C445" s="118"/>
      <c r="D445" s="118"/>
      <c r="E445" s="115"/>
      <c r="F445" s="153"/>
      <c r="G445" s="55"/>
      <c r="H445" s="55" t="s">
        <v>579</v>
      </c>
    </row>
    <row r="446" spans="1:8" x14ac:dyDescent="0.25">
      <c r="A446" s="113" t="s">
        <v>604</v>
      </c>
      <c r="B446" s="154" t="s">
        <v>603</v>
      </c>
      <c r="C446" s="116" t="str">
        <f>UPPER("Conferencia La etapa complementaria de investigación en el procedimiento acusatorio")</f>
        <v>CONFERENCIA LA ETAPA COMPLEMENTARIA DE INVESTIGACIÓN EN EL PROCEDIMIENTO ACUSATORIO</v>
      </c>
      <c r="D446" s="116" t="str">
        <f>UPPER("Conferencia La etapa complementaria de investigación en el procedimiento acusatorio")</f>
        <v>CONFERENCIA LA ETAPA COMPLEMENTARIA DE INVESTIGACIÓN EN EL PROCEDIMIENTO ACUSATORIO</v>
      </c>
      <c r="E446" s="113" t="s">
        <v>611</v>
      </c>
      <c r="F446" s="151">
        <v>42241</v>
      </c>
      <c r="G446" s="54" t="s">
        <v>574</v>
      </c>
      <c r="H446" s="54" t="s">
        <v>575</v>
      </c>
    </row>
    <row r="447" spans="1:8" x14ac:dyDescent="0.25">
      <c r="A447" s="114"/>
      <c r="B447" s="155"/>
      <c r="C447" s="117"/>
      <c r="D447" s="117"/>
      <c r="E447" s="114"/>
      <c r="F447" s="152"/>
      <c r="G447" s="54" t="s">
        <v>577</v>
      </c>
      <c r="H447" s="54" t="s">
        <v>578</v>
      </c>
    </row>
    <row r="448" spans="1:8" x14ac:dyDescent="0.25">
      <c r="A448" s="115"/>
      <c r="B448" s="156"/>
      <c r="C448" s="118"/>
      <c r="D448" s="118"/>
      <c r="E448" s="115"/>
      <c r="F448" s="153"/>
      <c r="G448" s="55"/>
      <c r="H448" s="55" t="s">
        <v>605</v>
      </c>
    </row>
    <row r="449" spans="1:9" x14ac:dyDescent="0.25">
      <c r="A449" s="113" t="s">
        <v>607</v>
      </c>
      <c r="B449" s="154" t="s">
        <v>606</v>
      </c>
      <c r="C449" s="116" t="str">
        <f>UPPER("Conferencia La Etapa Intermedia en el juicio Oral")</f>
        <v>CONFERENCIA LA ETAPA INTERMEDIA EN EL JUICIO ORAL</v>
      </c>
      <c r="D449" s="116" t="str">
        <f>UPPER("Conferencia La Etapa Intermedia en el juicio Oral")</f>
        <v>CONFERENCIA LA ETAPA INTERMEDIA EN EL JUICIO ORAL</v>
      </c>
      <c r="E449" s="113" t="s">
        <v>611</v>
      </c>
      <c r="F449" s="151">
        <v>42247</v>
      </c>
      <c r="G449" s="54" t="s">
        <v>574</v>
      </c>
      <c r="H449" s="54" t="s">
        <v>575</v>
      </c>
    </row>
    <row r="450" spans="1:9" x14ac:dyDescent="0.25">
      <c r="A450" s="114"/>
      <c r="B450" s="155"/>
      <c r="C450" s="117"/>
      <c r="D450" s="117"/>
      <c r="E450" s="114"/>
      <c r="F450" s="152"/>
      <c r="G450" s="54" t="s">
        <v>577</v>
      </c>
      <c r="H450" s="54" t="s">
        <v>578</v>
      </c>
    </row>
    <row r="451" spans="1:9" x14ac:dyDescent="0.25">
      <c r="A451" s="115"/>
      <c r="B451" s="156"/>
      <c r="C451" s="118"/>
      <c r="D451" s="118"/>
      <c r="E451" s="115"/>
      <c r="F451" s="153"/>
      <c r="G451" s="55"/>
      <c r="H451" s="55" t="s">
        <v>608</v>
      </c>
    </row>
    <row r="452" spans="1:9" ht="24.95" customHeight="1" x14ac:dyDescent="0.25">
      <c r="A452" s="113" t="s">
        <v>610</v>
      </c>
      <c r="B452" s="154" t="s">
        <v>609</v>
      </c>
      <c r="C452" s="116" t="str">
        <f>UPPER("Taller El Poder judicial y los Derechos Humanos de las Personas Migrantes y Sujetas Protección Internacional en México")</f>
        <v>TALLER EL PODER JUDICIAL Y LOS DERECHOS HUMANOS DE LAS PERSONAS MIGRANTES Y SUJETAS PROTECCIÓN INTERNACIONAL EN MÉXICO</v>
      </c>
      <c r="D452" s="116" t="str">
        <f>UPPER("Taller El Poder judicial y los Derechos Humanos de las Personas Migrantes y Sujetas Protección Internacional en México")</f>
        <v>TALLER EL PODER JUDICIAL Y LOS DERECHOS HUMANOS DE LAS PERSONAS MIGRANTES Y SUJETAS PROTECCIÓN INTERNACIONAL EN MÉXICO</v>
      </c>
      <c r="E452" s="113" t="s">
        <v>611</v>
      </c>
      <c r="F452" s="151">
        <v>42223</v>
      </c>
      <c r="G452" s="54" t="s">
        <v>574</v>
      </c>
      <c r="H452" s="54" t="s">
        <v>575</v>
      </c>
    </row>
    <row r="453" spans="1:9" ht="24.95" customHeight="1" x14ac:dyDescent="0.25">
      <c r="A453" s="114"/>
      <c r="B453" s="155"/>
      <c r="C453" s="117"/>
      <c r="D453" s="117"/>
      <c r="E453" s="114"/>
      <c r="F453" s="152"/>
      <c r="G453" s="54" t="s">
        <v>577</v>
      </c>
      <c r="H453" s="54" t="s">
        <v>578</v>
      </c>
    </row>
    <row r="454" spans="1:9" ht="24.95" customHeight="1" x14ac:dyDescent="0.25">
      <c r="A454" s="115"/>
      <c r="B454" s="156"/>
      <c r="C454" s="118"/>
      <c r="D454" s="118"/>
      <c r="E454" s="115"/>
      <c r="F454" s="153"/>
      <c r="G454" s="55"/>
      <c r="H454" s="55" t="s">
        <v>579</v>
      </c>
    </row>
    <row r="455" spans="1:9" x14ac:dyDescent="0.25">
      <c r="A455" s="140" t="s">
        <v>1133</v>
      </c>
      <c r="B455" s="142" t="s">
        <v>1133</v>
      </c>
      <c r="C455" s="117" t="s">
        <v>473</v>
      </c>
      <c r="D455" s="117" t="s">
        <v>474</v>
      </c>
      <c r="E455" s="114" t="s">
        <v>612</v>
      </c>
      <c r="F455" s="117" t="s">
        <v>613</v>
      </c>
      <c r="G455" s="55">
        <v>0</v>
      </c>
      <c r="H455" s="55">
        <v>0</v>
      </c>
    </row>
    <row r="456" spans="1:9" x14ac:dyDescent="0.25">
      <c r="A456" s="140"/>
      <c r="B456" s="142"/>
      <c r="C456" s="117"/>
      <c r="D456" s="143"/>
      <c r="E456" s="114"/>
      <c r="F456" s="117"/>
      <c r="G456" s="55">
        <v>0</v>
      </c>
      <c r="H456" s="55">
        <v>0</v>
      </c>
    </row>
    <row r="457" spans="1:9" x14ac:dyDescent="0.25">
      <c r="A457" s="148"/>
      <c r="B457" s="149"/>
      <c r="C457" s="118"/>
      <c r="D457" s="150"/>
      <c r="E457" s="115"/>
      <c r="F457" s="118"/>
      <c r="G457" s="55"/>
      <c r="H457" s="55">
        <v>0</v>
      </c>
    </row>
    <row r="458" spans="1:9" x14ac:dyDescent="0.25">
      <c r="A458" s="140" t="s">
        <v>614</v>
      </c>
      <c r="B458" s="142" t="s">
        <v>615</v>
      </c>
      <c r="C458" s="117" t="s">
        <v>616</v>
      </c>
      <c r="D458" s="117" t="s">
        <v>617</v>
      </c>
      <c r="E458" s="114" t="s">
        <v>612</v>
      </c>
      <c r="F458" s="117" t="s">
        <v>30</v>
      </c>
      <c r="G458" s="55">
        <v>0</v>
      </c>
      <c r="H458" s="55">
        <v>0</v>
      </c>
    </row>
    <row r="459" spans="1:9" x14ac:dyDescent="0.25">
      <c r="A459" s="140"/>
      <c r="B459" s="142"/>
      <c r="C459" s="117"/>
      <c r="D459" s="143"/>
      <c r="E459" s="114"/>
      <c r="F459" s="117"/>
      <c r="G459" s="55">
        <v>0</v>
      </c>
      <c r="H459" s="55">
        <v>0</v>
      </c>
    </row>
    <row r="460" spans="1:9" x14ac:dyDescent="0.25">
      <c r="A460" s="148"/>
      <c r="B460" s="149"/>
      <c r="C460" s="118"/>
      <c r="D460" s="150"/>
      <c r="E460" s="115"/>
      <c r="F460" s="118"/>
      <c r="G460" s="55"/>
      <c r="H460" s="55">
        <v>0</v>
      </c>
      <c r="I460" s="26"/>
    </row>
    <row r="461" spans="1:9" x14ac:dyDescent="0.25">
      <c r="A461" s="139" t="s">
        <v>618</v>
      </c>
      <c r="B461" s="141" t="s">
        <v>619</v>
      </c>
      <c r="C461" s="116" t="s">
        <v>620</v>
      </c>
      <c r="D461" s="116" t="s">
        <v>621</v>
      </c>
      <c r="E461" s="113" t="s">
        <v>612</v>
      </c>
      <c r="F461" s="116" t="s">
        <v>34</v>
      </c>
      <c r="G461" s="55">
        <v>2034.6</v>
      </c>
      <c r="H461" s="55">
        <v>7558</v>
      </c>
    </row>
    <row r="462" spans="1:9" x14ac:dyDescent="0.25">
      <c r="A462" s="140"/>
      <c r="B462" s="142"/>
      <c r="C462" s="117"/>
      <c r="D462" s="143"/>
      <c r="E462" s="114"/>
      <c r="F462" s="117"/>
      <c r="G462" s="55">
        <v>0</v>
      </c>
      <c r="H462" s="55">
        <v>375</v>
      </c>
    </row>
    <row r="463" spans="1:9" x14ac:dyDescent="0.25">
      <c r="A463" s="148"/>
      <c r="B463" s="149"/>
      <c r="C463" s="118"/>
      <c r="D463" s="150"/>
      <c r="E463" s="115"/>
      <c r="F463" s="118"/>
      <c r="G463" s="55"/>
      <c r="H463" s="55">
        <v>0</v>
      </c>
    </row>
    <row r="464" spans="1:9" x14ac:dyDescent="0.25">
      <c r="A464" s="139" t="s">
        <v>622</v>
      </c>
      <c r="B464" s="141" t="s">
        <v>619</v>
      </c>
      <c r="C464" s="116" t="s">
        <v>623</v>
      </c>
      <c r="D464" s="116" t="s">
        <v>624</v>
      </c>
      <c r="E464" s="113" t="s">
        <v>612</v>
      </c>
      <c r="F464" s="116" t="s">
        <v>37</v>
      </c>
      <c r="G464" s="55">
        <v>2034.6</v>
      </c>
      <c r="H464" s="55">
        <v>0</v>
      </c>
    </row>
    <row r="465" spans="1:9" x14ac:dyDescent="0.25">
      <c r="A465" s="140"/>
      <c r="B465" s="142"/>
      <c r="C465" s="117"/>
      <c r="D465" s="143"/>
      <c r="E465" s="114"/>
      <c r="F465" s="117"/>
      <c r="G465" s="55">
        <v>1000</v>
      </c>
      <c r="H465" s="55">
        <v>0</v>
      </c>
    </row>
    <row r="466" spans="1:9" x14ac:dyDescent="0.25">
      <c r="A466" s="148"/>
      <c r="B466" s="149"/>
      <c r="C466" s="118"/>
      <c r="D466" s="150"/>
      <c r="E466" s="115"/>
      <c r="F466" s="118"/>
      <c r="G466" s="55"/>
      <c r="H466" s="55">
        <v>0</v>
      </c>
    </row>
    <row r="467" spans="1:9" x14ac:dyDescent="0.25">
      <c r="A467" s="139" t="s">
        <v>1133</v>
      </c>
      <c r="B467" s="141" t="s">
        <v>444</v>
      </c>
      <c r="C467" s="116" t="s">
        <v>625</v>
      </c>
      <c r="D467" s="116" t="s">
        <v>205</v>
      </c>
      <c r="E467" s="113" t="s">
        <v>612</v>
      </c>
      <c r="F467" s="116" t="s">
        <v>40</v>
      </c>
      <c r="G467" s="55">
        <v>0</v>
      </c>
      <c r="H467" s="55">
        <v>0</v>
      </c>
    </row>
    <row r="468" spans="1:9" x14ac:dyDescent="0.25">
      <c r="A468" s="140"/>
      <c r="B468" s="142"/>
      <c r="C468" s="117"/>
      <c r="D468" s="143"/>
      <c r="E468" s="114"/>
      <c r="F468" s="117"/>
      <c r="G468" s="55">
        <v>0</v>
      </c>
      <c r="H468" s="55">
        <v>0</v>
      </c>
    </row>
    <row r="469" spans="1:9" x14ac:dyDescent="0.25">
      <c r="A469" s="148"/>
      <c r="B469" s="149"/>
      <c r="C469" s="118"/>
      <c r="D469" s="150"/>
      <c r="E469" s="115"/>
      <c r="F469" s="118"/>
      <c r="G469" s="55"/>
      <c r="H469" s="55">
        <v>0</v>
      </c>
    </row>
    <row r="470" spans="1:9" x14ac:dyDescent="0.25">
      <c r="A470" s="139" t="s">
        <v>626</v>
      </c>
      <c r="B470" s="141" t="s">
        <v>627</v>
      </c>
      <c r="C470" s="116" t="s">
        <v>628</v>
      </c>
      <c r="D470" s="116" t="s">
        <v>629</v>
      </c>
      <c r="E470" s="113" t="s">
        <v>612</v>
      </c>
      <c r="F470" s="116" t="s">
        <v>53</v>
      </c>
      <c r="G470" s="55">
        <v>1785.6</v>
      </c>
      <c r="H470" s="55">
        <v>3686</v>
      </c>
      <c r="I470" s="26"/>
    </row>
    <row r="471" spans="1:9" x14ac:dyDescent="0.25">
      <c r="A471" s="140"/>
      <c r="B471" s="142"/>
      <c r="C471" s="117"/>
      <c r="D471" s="143"/>
      <c r="E471" s="114"/>
      <c r="F471" s="117"/>
      <c r="G471" s="55">
        <v>748</v>
      </c>
      <c r="H471" s="55">
        <v>0</v>
      </c>
      <c r="I471" s="26"/>
    </row>
    <row r="472" spans="1:9" x14ac:dyDescent="0.25">
      <c r="A472" s="148"/>
      <c r="B472" s="149"/>
      <c r="C472" s="118"/>
      <c r="D472" s="150"/>
      <c r="E472" s="115"/>
      <c r="F472" s="118"/>
      <c r="G472" s="55"/>
      <c r="H472" s="55">
        <v>0</v>
      </c>
      <c r="I472" s="26"/>
    </row>
    <row r="473" spans="1:9" x14ac:dyDescent="0.25">
      <c r="A473" s="144" t="s">
        <v>626</v>
      </c>
      <c r="B473" s="101" t="s">
        <v>627</v>
      </c>
      <c r="C473" s="88" t="s">
        <v>630</v>
      </c>
      <c r="D473" s="88" t="s">
        <v>631</v>
      </c>
      <c r="E473" s="146" t="s">
        <v>612</v>
      </c>
      <c r="F473" s="88" t="s">
        <v>53</v>
      </c>
      <c r="G473" s="56">
        <v>0</v>
      </c>
      <c r="H473" s="56">
        <v>0</v>
      </c>
      <c r="I473" s="26"/>
    </row>
    <row r="474" spans="1:9" x14ac:dyDescent="0.25">
      <c r="A474" s="145"/>
      <c r="B474" s="102"/>
      <c r="C474" s="91"/>
      <c r="D474" s="93"/>
      <c r="E474" s="147"/>
      <c r="F474" s="91"/>
      <c r="G474" s="56">
        <v>0</v>
      </c>
      <c r="H474" s="56">
        <v>0</v>
      </c>
    </row>
    <row r="475" spans="1:9" x14ac:dyDescent="0.25">
      <c r="A475" s="145"/>
      <c r="B475" s="102"/>
      <c r="C475" s="91"/>
      <c r="D475" s="93"/>
      <c r="E475" s="147"/>
      <c r="F475" s="92"/>
      <c r="G475" s="56"/>
      <c r="H475" s="56">
        <v>0</v>
      </c>
      <c r="I475" s="26"/>
    </row>
    <row r="476" spans="1:9" ht="20.100000000000001" customHeight="1" x14ac:dyDescent="0.25">
      <c r="A476" s="139" t="s">
        <v>632</v>
      </c>
      <c r="B476" s="141" t="s">
        <v>633</v>
      </c>
      <c r="C476" s="116" t="s">
        <v>634</v>
      </c>
      <c r="D476" s="116" t="s">
        <v>635</v>
      </c>
      <c r="E476" s="113" t="s">
        <v>612</v>
      </c>
      <c r="F476" s="117" t="s">
        <v>56</v>
      </c>
      <c r="G476" s="55">
        <v>2452.6</v>
      </c>
      <c r="H476" s="55">
        <v>0</v>
      </c>
    </row>
    <row r="477" spans="1:9" ht="20.100000000000001" customHeight="1" x14ac:dyDescent="0.25">
      <c r="A477" s="140"/>
      <c r="B477" s="142"/>
      <c r="C477" s="117"/>
      <c r="D477" s="143"/>
      <c r="E477" s="114"/>
      <c r="F477" s="117"/>
      <c r="G477" s="55">
        <v>568</v>
      </c>
      <c r="H477" s="55">
        <v>0</v>
      </c>
      <c r="I477" s="26"/>
    </row>
    <row r="478" spans="1:9" ht="20.100000000000001" customHeight="1" x14ac:dyDescent="0.25">
      <c r="A478" s="140"/>
      <c r="B478" s="142"/>
      <c r="C478" s="117"/>
      <c r="D478" s="143"/>
      <c r="E478" s="114"/>
      <c r="F478" s="118"/>
      <c r="G478" s="55">
        <v>0</v>
      </c>
      <c r="H478" s="55">
        <v>0</v>
      </c>
      <c r="I478" s="26"/>
    </row>
    <row r="479" spans="1:9" x14ac:dyDescent="0.25">
      <c r="A479" s="139" t="s">
        <v>632</v>
      </c>
      <c r="B479" s="141" t="s">
        <v>636</v>
      </c>
      <c r="C479" s="116" t="s">
        <v>637</v>
      </c>
      <c r="D479" s="116" t="s">
        <v>638</v>
      </c>
      <c r="E479" s="113" t="s">
        <v>612</v>
      </c>
      <c r="F479" s="117" t="s">
        <v>377</v>
      </c>
      <c r="G479" s="55">
        <v>2034.6</v>
      </c>
      <c r="H479" s="55">
        <v>3199</v>
      </c>
      <c r="I479" s="26"/>
    </row>
    <row r="480" spans="1:9" x14ac:dyDescent="0.25">
      <c r="A480" s="140"/>
      <c r="B480" s="142"/>
      <c r="C480" s="117"/>
      <c r="D480" s="143"/>
      <c r="E480" s="114"/>
      <c r="F480" s="117"/>
      <c r="G480" s="55">
        <v>0</v>
      </c>
      <c r="H480" s="55">
        <v>0</v>
      </c>
      <c r="I480" s="26"/>
    </row>
    <row r="481" spans="1:9" x14ac:dyDescent="0.25">
      <c r="A481" s="140"/>
      <c r="B481" s="142"/>
      <c r="C481" s="117"/>
      <c r="D481" s="143"/>
      <c r="E481" s="114"/>
      <c r="F481" s="118"/>
      <c r="G481" s="55"/>
      <c r="H481" s="55">
        <v>0</v>
      </c>
      <c r="I481" s="26"/>
    </row>
    <row r="482" spans="1:9" x14ac:dyDescent="0.25">
      <c r="A482" s="82" t="s">
        <v>639</v>
      </c>
      <c r="B482" s="82" t="s">
        <v>640</v>
      </c>
      <c r="C482" s="82" t="s">
        <v>641</v>
      </c>
      <c r="D482" s="82" t="s">
        <v>474</v>
      </c>
      <c r="E482" s="130" t="s">
        <v>642</v>
      </c>
      <c r="F482" s="82" t="s">
        <v>643</v>
      </c>
      <c r="G482" s="30">
        <v>0</v>
      </c>
      <c r="H482" s="30">
        <v>0</v>
      </c>
    </row>
    <row r="483" spans="1:9" x14ac:dyDescent="0.25">
      <c r="A483" s="93"/>
      <c r="B483" s="93"/>
      <c r="C483" s="93"/>
      <c r="D483" s="93"/>
      <c r="E483" s="93"/>
      <c r="F483" s="93"/>
      <c r="G483" s="57">
        <v>0</v>
      </c>
      <c r="H483" s="30">
        <v>0</v>
      </c>
    </row>
    <row r="484" spans="1:9" x14ac:dyDescent="0.25">
      <c r="A484" s="94"/>
      <c r="B484" s="94"/>
      <c r="C484" s="94"/>
      <c r="D484" s="94"/>
      <c r="E484" s="94"/>
      <c r="F484" s="94"/>
      <c r="G484" s="30"/>
      <c r="H484" s="30">
        <v>0</v>
      </c>
    </row>
    <row r="485" spans="1:9" ht="24.95" customHeight="1" x14ac:dyDescent="0.25">
      <c r="A485" s="82" t="s">
        <v>639</v>
      </c>
      <c r="B485" s="82" t="s">
        <v>644</v>
      </c>
      <c r="C485" s="82" t="s">
        <v>645</v>
      </c>
      <c r="D485" s="82" t="s">
        <v>646</v>
      </c>
      <c r="E485" s="130" t="s">
        <v>642</v>
      </c>
      <c r="F485" s="82" t="s">
        <v>131</v>
      </c>
      <c r="G485" s="30">
        <v>0</v>
      </c>
      <c r="H485" s="30">
        <v>0</v>
      </c>
    </row>
    <row r="486" spans="1:9" ht="24.95" customHeight="1" x14ac:dyDescent="0.25">
      <c r="A486" s="93"/>
      <c r="B486" s="93"/>
      <c r="C486" s="93"/>
      <c r="D486" s="93"/>
      <c r="E486" s="93"/>
      <c r="F486" s="93"/>
      <c r="G486" s="57">
        <v>0</v>
      </c>
      <c r="H486" s="30">
        <v>0</v>
      </c>
    </row>
    <row r="487" spans="1:9" ht="24.95" customHeight="1" x14ac:dyDescent="0.25">
      <c r="A487" s="94"/>
      <c r="B487" s="94"/>
      <c r="C487" s="94"/>
      <c r="D487" s="94"/>
      <c r="E487" s="94"/>
      <c r="F487" s="94"/>
      <c r="G487" s="30"/>
      <c r="H487" s="30">
        <v>0</v>
      </c>
    </row>
    <row r="488" spans="1:9" ht="24.95" customHeight="1" x14ac:dyDescent="0.25">
      <c r="A488" s="82" t="s">
        <v>639</v>
      </c>
      <c r="B488" s="82" t="s">
        <v>647</v>
      </c>
      <c r="C488" s="82" t="s">
        <v>645</v>
      </c>
      <c r="D488" s="82" t="s">
        <v>646</v>
      </c>
      <c r="E488" s="130" t="s">
        <v>642</v>
      </c>
      <c r="F488" s="82" t="s">
        <v>131</v>
      </c>
      <c r="G488" s="30">
        <v>0</v>
      </c>
      <c r="H488" s="30">
        <v>0</v>
      </c>
    </row>
    <row r="489" spans="1:9" ht="24.95" customHeight="1" x14ac:dyDescent="0.25">
      <c r="A489" s="93"/>
      <c r="B489" s="93"/>
      <c r="C489" s="93"/>
      <c r="D489" s="93"/>
      <c r="E489" s="93"/>
      <c r="F489" s="93"/>
      <c r="G489" s="57">
        <v>0</v>
      </c>
      <c r="H489" s="30">
        <v>0</v>
      </c>
    </row>
    <row r="490" spans="1:9" ht="24.95" customHeight="1" x14ac:dyDescent="0.25">
      <c r="A490" s="94"/>
      <c r="B490" s="94"/>
      <c r="C490" s="94"/>
      <c r="D490" s="94"/>
      <c r="E490" s="94"/>
      <c r="F490" s="94"/>
      <c r="G490" s="30"/>
      <c r="H490" s="30">
        <v>0</v>
      </c>
    </row>
    <row r="491" spans="1:9" ht="24.95" customHeight="1" x14ac:dyDescent="0.25">
      <c r="A491" s="82" t="s">
        <v>639</v>
      </c>
      <c r="B491" s="82" t="s">
        <v>648</v>
      </c>
      <c r="C491" s="82" t="s">
        <v>645</v>
      </c>
      <c r="D491" s="82" t="s">
        <v>646</v>
      </c>
      <c r="E491" s="130" t="s">
        <v>642</v>
      </c>
      <c r="F491" s="82" t="s">
        <v>131</v>
      </c>
      <c r="G491" s="30">
        <v>0</v>
      </c>
      <c r="H491" s="30">
        <v>0</v>
      </c>
    </row>
    <row r="492" spans="1:9" ht="24.95" customHeight="1" x14ac:dyDescent="0.25">
      <c r="A492" s="93"/>
      <c r="B492" s="93"/>
      <c r="C492" s="93"/>
      <c r="D492" s="93"/>
      <c r="E492" s="93"/>
      <c r="F492" s="93"/>
      <c r="G492" s="57">
        <v>0</v>
      </c>
      <c r="H492" s="30">
        <v>0</v>
      </c>
    </row>
    <row r="493" spans="1:9" ht="24.95" customHeight="1" x14ac:dyDescent="0.25">
      <c r="A493" s="94"/>
      <c r="B493" s="94"/>
      <c r="C493" s="94"/>
      <c r="D493" s="94"/>
      <c r="E493" s="94"/>
      <c r="F493" s="94"/>
      <c r="G493" s="30"/>
      <c r="H493" s="30">
        <v>0</v>
      </c>
    </row>
    <row r="494" spans="1:9" ht="24.95" customHeight="1" x14ac:dyDescent="0.25">
      <c r="A494" s="82" t="s">
        <v>639</v>
      </c>
      <c r="B494" s="82" t="s">
        <v>649</v>
      </c>
      <c r="C494" s="82" t="s">
        <v>645</v>
      </c>
      <c r="D494" s="82" t="s">
        <v>646</v>
      </c>
      <c r="E494" s="130" t="s">
        <v>642</v>
      </c>
      <c r="F494" s="82" t="s">
        <v>131</v>
      </c>
      <c r="G494" s="30">
        <v>0</v>
      </c>
      <c r="H494" s="30">
        <v>0</v>
      </c>
    </row>
    <row r="495" spans="1:9" ht="24.95" customHeight="1" x14ac:dyDescent="0.25">
      <c r="A495" s="93"/>
      <c r="B495" s="93"/>
      <c r="C495" s="93"/>
      <c r="D495" s="93"/>
      <c r="E495" s="93"/>
      <c r="F495" s="93"/>
      <c r="G495" s="57">
        <v>0</v>
      </c>
      <c r="H495" s="30">
        <v>0</v>
      </c>
    </row>
    <row r="496" spans="1:9" ht="24.95" customHeight="1" x14ac:dyDescent="0.25">
      <c r="A496" s="94"/>
      <c r="B496" s="94"/>
      <c r="C496" s="94"/>
      <c r="D496" s="94"/>
      <c r="E496" s="94"/>
      <c r="F496" s="94"/>
      <c r="G496" s="30"/>
      <c r="H496" s="30">
        <v>0</v>
      </c>
    </row>
    <row r="497" spans="1:8" ht="24.95" customHeight="1" x14ac:dyDescent="0.25">
      <c r="A497" s="82" t="s">
        <v>639</v>
      </c>
      <c r="B497" s="82" t="s">
        <v>650</v>
      </c>
      <c r="C497" s="82" t="s">
        <v>645</v>
      </c>
      <c r="D497" s="82" t="s">
        <v>646</v>
      </c>
      <c r="E497" s="130" t="s">
        <v>642</v>
      </c>
      <c r="F497" s="82" t="s">
        <v>131</v>
      </c>
      <c r="G497" s="30">
        <v>0</v>
      </c>
      <c r="H497" s="30">
        <v>0</v>
      </c>
    </row>
    <row r="498" spans="1:8" ht="24.95" customHeight="1" x14ac:dyDescent="0.25">
      <c r="A498" s="93"/>
      <c r="B498" s="93"/>
      <c r="C498" s="93"/>
      <c r="D498" s="93"/>
      <c r="E498" s="93"/>
      <c r="F498" s="93"/>
      <c r="G498" s="57">
        <v>0</v>
      </c>
      <c r="H498" s="30">
        <v>0</v>
      </c>
    </row>
    <row r="499" spans="1:8" ht="24.95" customHeight="1" x14ac:dyDescent="0.25">
      <c r="A499" s="94"/>
      <c r="B499" s="94"/>
      <c r="C499" s="94"/>
      <c r="D499" s="94"/>
      <c r="E499" s="94"/>
      <c r="F499" s="94"/>
      <c r="G499" s="30"/>
      <c r="H499" s="30">
        <v>0</v>
      </c>
    </row>
    <row r="500" spans="1:8" x14ac:dyDescent="0.25">
      <c r="A500" s="82" t="s">
        <v>639</v>
      </c>
      <c r="B500" s="82" t="s">
        <v>651</v>
      </c>
      <c r="C500" s="82" t="s">
        <v>652</v>
      </c>
      <c r="D500" s="82" t="s">
        <v>653</v>
      </c>
      <c r="E500" s="130" t="s">
        <v>642</v>
      </c>
      <c r="F500" s="82" t="s">
        <v>139</v>
      </c>
      <c r="G500" s="30">
        <v>0</v>
      </c>
      <c r="H500" s="30">
        <v>0</v>
      </c>
    </row>
    <row r="501" spans="1:8" x14ac:dyDescent="0.25">
      <c r="A501" s="93"/>
      <c r="B501" s="93"/>
      <c r="C501" s="93"/>
      <c r="D501" s="93"/>
      <c r="E501" s="93"/>
      <c r="F501" s="93"/>
      <c r="G501" s="57">
        <v>0</v>
      </c>
      <c r="H501" s="30">
        <v>0</v>
      </c>
    </row>
    <row r="502" spans="1:8" x14ac:dyDescent="0.25">
      <c r="A502" s="94"/>
      <c r="B502" s="94"/>
      <c r="C502" s="94"/>
      <c r="D502" s="94"/>
      <c r="E502" s="94"/>
      <c r="F502" s="94"/>
      <c r="G502" s="30"/>
      <c r="H502" s="30">
        <v>0</v>
      </c>
    </row>
    <row r="503" spans="1:8" x14ac:dyDescent="0.25">
      <c r="A503" s="82" t="s">
        <v>639</v>
      </c>
      <c r="B503" s="82" t="s">
        <v>649</v>
      </c>
      <c r="C503" s="82" t="s">
        <v>654</v>
      </c>
      <c r="D503" s="82" t="s">
        <v>655</v>
      </c>
      <c r="E503" s="130" t="s">
        <v>642</v>
      </c>
      <c r="F503" s="82" t="s">
        <v>656</v>
      </c>
      <c r="G503" s="30">
        <v>0</v>
      </c>
      <c r="H503" s="30">
        <v>0</v>
      </c>
    </row>
    <row r="504" spans="1:8" x14ac:dyDescent="0.25">
      <c r="A504" s="93"/>
      <c r="B504" s="93"/>
      <c r="C504" s="93"/>
      <c r="D504" s="93"/>
      <c r="E504" s="93"/>
      <c r="F504" s="93"/>
      <c r="G504" s="57">
        <v>865</v>
      </c>
      <c r="H504" s="30">
        <v>0</v>
      </c>
    </row>
    <row r="505" spans="1:8" x14ac:dyDescent="0.25">
      <c r="A505" s="94"/>
      <c r="B505" s="94"/>
      <c r="C505" s="94"/>
      <c r="D505" s="94"/>
      <c r="E505" s="94"/>
      <c r="F505" s="94"/>
      <c r="G505" s="30"/>
      <c r="H505" s="30">
        <v>0</v>
      </c>
    </row>
    <row r="506" spans="1:8" x14ac:dyDescent="0.25">
      <c r="A506" s="82" t="s">
        <v>639</v>
      </c>
      <c r="B506" s="82" t="s">
        <v>657</v>
      </c>
      <c r="C506" s="82" t="s">
        <v>658</v>
      </c>
      <c r="D506" s="82" t="s">
        <v>659</v>
      </c>
      <c r="E506" s="130" t="s">
        <v>642</v>
      </c>
      <c r="F506" s="82" t="s">
        <v>377</v>
      </c>
      <c r="G506" s="30">
        <v>0</v>
      </c>
      <c r="H506" s="30">
        <v>0</v>
      </c>
    </row>
    <row r="507" spans="1:8" x14ac:dyDescent="0.25">
      <c r="A507" s="93"/>
      <c r="B507" s="93"/>
      <c r="C507" s="93"/>
      <c r="D507" s="93"/>
      <c r="E507" s="93"/>
      <c r="F507" s="93"/>
      <c r="G507" s="57">
        <v>1000</v>
      </c>
      <c r="H507" s="30">
        <v>0</v>
      </c>
    </row>
    <row r="508" spans="1:8" x14ac:dyDescent="0.25">
      <c r="A508" s="94"/>
      <c r="B508" s="94"/>
      <c r="C508" s="94"/>
      <c r="D508" s="94"/>
      <c r="E508" s="94"/>
      <c r="F508" s="94"/>
      <c r="G508" s="30"/>
      <c r="H508" s="30">
        <v>0</v>
      </c>
    </row>
    <row r="509" spans="1:8" x14ac:dyDescent="0.25">
      <c r="A509" s="82" t="s">
        <v>639</v>
      </c>
      <c r="B509" s="82" t="s">
        <v>660</v>
      </c>
      <c r="C509" s="82" t="s">
        <v>658</v>
      </c>
      <c r="D509" s="82" t="s">
        <v>659</v>
      </c>
      <c r="E509" s="130" t="s">
        <v>642</v>
      </c>
      <c r="F509" s="82" t="s">
        <v>377</v>
      </c>
      <c r="G509" s="30">
        <v>0</v>
      </c>
      <c r="H509" s="30">
        <v>0</v>
      </c>
    </row>
    <row r="510" spans="1:8" x14ac:dyDescent="0.25">
      <c r="A510" s="93"/>
      <c r="B510" s="93"/>
      <c r="C510" s="93"/>
      <c r="D510" s="93"/>
      <c r="E510" s="93"/>
      <c r="F510" s="93"/>
      <c r="G510" s="57">
        <v>1000</v>
      </c>
      <c r="H510" s="30">
        <v>0</v>
      </c>
    </row>
    <row r="511" spans="1:8" x14ac:dyDescent="0.25">
      <c r="A511" s="94"/>
      <c r="B511" s="94"/>
      <c r="C511" s="94"/>
      <c r="D511" s="94"/>
      <c r="E511" s="94"/>
      <c r="F511" s="94"/>
      <c r="G511" s="30"/>
      <c r="H511" s="30">
        <v>0</v>
      </c>
    </row>
    <row r="512" spans="1:8" x14ac:dyDescent="0.25">
      <c r="A512" s="82" t="s">
        <v>639</v>
      </c>
      <c r="B512" s="82" t="s">
        <v>661</v>
      </c>
      <c r="C512" s="82" t="s">
        <v>658</v>
      </c>
      <c r="D512" s="82" t="s">
        <v>659</v>
      </c>
      <c r="E512" s="130" t="s">
        <v>642</v>
      </c>
      <c r="F512" s="82" t="s">
        <v>377</v>
      </c>
      <c r="G512" s="30">
        <v>0</v>
      </c>
      <c r="H512" s="30">
        <v>0</v>
      </c>
    </row>
    <row r="513" spans="1:8" x14ac:dyDescent="0.25">
      <c r="A513" s="93"/>
      <c r="B513" s="93"/>
      <c r="C513" s="93"/>
      <c r="D513" s="93"/>
      <c r="E513" s="93"/>
      <c r="F513" s="93"/>
      <c r="G513" s="57">
        <v>1000</v>
      </c>
      <c r="H513" s="30">
        <v>0</v>
      </c>
    </row>
    <row r="514" spans="1:8" x14ac:dyDescent="0.25">
      <c r="A514" s="94"/>
      <c r="B514" s="94"/>
      <c r="C514" s="94"/>
      <c r="D514" s="94"/>
      <c r="E514" s="94"/>
      <c r="F514" s="94"/>
      <c r="G514" s="30"/>
      <c r="H514" s="30">
        <v>0</v>
      </c>
    </row>
    <row r="515" spans="1:8" x14ac:dyDescent="0.25">
      <c r="A515" s="82" t="s">
        <v>639</v>
      </c>
      <c r="B515" s="82" t="s">
        <v>662</v>
      </c>
      <c r="C515" s="82" t="s">
        <v>658</v>
      </c>
      <c r="D515" s="82" t="s">
        <v>659</v>
      </c>
      <c r="E515" s="130" t="s">
        <v>642</v>
      </c>
      <c r="F515" s="82" t="s">
        <v>377</v>
      </c>
      <c r="G515" s="30">
        <v>0</v>
      </c>
      <c r="H515" s="30">
        <v>0</v>
      </c>
    </row>
    <row r="516" spans="1:8" x14ac:dyDescent="0.25">
      <c r="A516" s="93"/>
      <c r="B516" s="93"/>
      <c r="C516" s="93"/>
      <c r="D516" s="93"/>
      <c r="E516" s="93"/>
      <c r="F516" s="93"/>
      <c r="G516" s="57">
        <v>1000</v>
      </c>
      <c r="H516" s="30">
        <v>0</v>
      </c>
    </row>
    <row r="517" spans="1:8" x14ac:dyDescent="0.25">
      <c r="A517" s="94"/>
      <c r="B517" s="94"/>
      <c r="C517" s="94"/>
      <c r="D517" s="94"/>
      <c r="E517" s="94"/>
      <c r="F517" s="94"/>
      <c r="G517" s="30"/>
      <c r="H517" s="30">
        <v>0</v>
      </c>
    </row>
    <row r="518" spans="1:8" x14ac:dyDescent="0.25">
      <c r="A518" s="82" t="s">
        <v>639</v>
      </c>
      <c r="B518" s="82" t="s">
        <v>663</v>
      </c>
      <c r="C518" s="82" t="s">
        <v>658</v>
      </c>
      <c r="D518" s="82" t="s">
        <v>659</v>
      </c>
      <c r="E518" s="130" t="s">
        <v>642</v>
      </c>
      <c r="F518" s="82" t="s">
        <v>377</v>
      </c>
      <c r="G518" s="30">
        <v>0</v>
      </c>
      <c r="H518" s="30">
        <v>0</v>
      </c>
    </row>
    <row r="519" spans="1:8" x14ac:dyDescent="0.25">
      <c r="A519" s="93"/>
      <c r="B519" s="93"/>
      <c r="C519" s="93"/>
      <c r="D519" s="93"/>
      <c r="E519" s="93"/>
      <c r="F519" s="93"/>
      <c r="G519" s="57">
        <v>1000</v>
      </c>
      <c r="H519" s="30">
        <v>0</v>
      </c>
    </row>
    <row r="520" spans="1:8" x14ac:dyDescent="0.25">
      <c r="A520" s="94"/>
      <c r="B520" s="94"/>
      <c r="C520" s="94"/>
      <c r="D520" s="94"/>
      <c r="E520" s="94"/>
      <c r="F520" s="94"/>
      <c r="G520" s="30"/>
      <c r="H520" s="30">
        <v>0</v>
      </c>
    </row>
    <row r="521" spans="1:8" x14ac:dyDescent="0.25">
      <c r="A521" s="82" t="s">
        <v>639</v>
      </c>
      <c r="B521" s="82" t="s">
        <v>664</v>
      </c>
      <c r="C521" s="82" t="s">
        <v>658</v>
      </c>
      <c r="D521" s="82" t="s">
        <v>659</v>
      </c>
      <c r="E521" s="130" t="s">
        <v>642</v>
      </c>
      <c r="F521" s="82" t="s">
        <v>377</v>
      </c>
      <c r="G521" s="30">
        <v>0</v>
      </c>
      <c r="H521" s="30">
        <v>0</v>
      </c>
    </row>
    <row r="522" spans="1:8" x14ac:dyDescent="0.25">
      <c r="A522" s="93"/>
      <c r="B522" s="93"/>
      <c r="C522" s="93"/>
      <c r="D522" s="93"/>
      <c r="E522" s="93"/>
      <c r="F522" s="93"/>
      <c r="G522" s="57">
        <v>1000</v>
      </c>
      <c r="H522" s="30">
        <v>0</v>
      </c>
    </row>
    <row r="523" spans="1:8" x14ac:dyDescent="0.25">
      <c r="A523" s="94"/>
      <c r="B523" s="94"/>
      <c r="C523" s="94"/>
      <c r="D523" s="94"/>
      <c r="E523" s="94"/>
      <c r="F523" s="94"/>
      <c r="G523" s="30"/>
      <c r="H523" s="30">
        <v>0</v>
      </c>
    </row>
    <row r="524" spans="1:8" x14ac:dyDescent="0.25">
      <c r="A524" s="82" t="s">
        <v>665</v>
      </c>
      <c r="B524" s="82" t="s">
        <v>666</v>
      </c>
      <c r="C524" s="82" t="s">
        <v>658</v>
      </c>
      <c r="D524" s="82" t="s">
        <v>659</v>
      </c>
      <c r="E524" s="130" t="s">
        <v>642</v>
      </c>
      <c r="F524" s="82" t="s">
        <v>377</v>
      </c>
      <c r="G524" s="30">
        <v>3115.24</v>
      </c>
      <c r="H524" s="30">
        <v>3831.34</v>
      </c>
    </row>
    <row r="525" spans="1:8" x14ac:dyDescent="0.25">
      <c r="A525" s="93"/>
      <c r="B525" s="93"/>
      <c r="C525" s="93"/>
      <c r="D525" s="93"/>
      <c r="E525" s="93"/>
      <c r="F525" s="93"/>
      <c r="G525" s="57">
        <v>2000</v>
      </c>
      <c r="H525" s="30">
        <v>70</v>
      </c>
    </row>
    <row r="526" spans="1:8" x14ac:dyDescent="0.25">
      <c r="A526" s="94"/>
      <c r="B526" s="94"/>
      <c r="C526" s="94"/>
      <c r="D526" s="94"/>
      <c r="E526" s="94"/>
      <c r="F526" s="94"/>
      <c r="G526" s="30"/>
      <c r="H526" s="30">
        <v>0</v>
      </c>
    </row>
    <row r="527" spans="1:8" x14ac:dyDescent="0.25">
      <c r="A527" s="82" t="s">
        <v>667</v>
      </c>
      <c r="B527" s="82" t="s">
        <v>668</v>
      </c>
      <c r="C527" s="82" t="s">
        <v>658</v>
      </c>
      <c r="D527" s="82" t="s">
        <v>659</v>
      </c>
      <c r="E527" s="130" t="s">
        <v>642</v>
      </c>
      <c r="F527" s="82" t="s">
        <v>377</v>
      </c>
      <c r="G527" s="30">
        <v>3315.24</v>
      </c>
      <c r="H527" s="30">
        <v>3831.34</v>
      </c>
    </row>
    <row r="528" spans="1:8" x14ac:dyDescent="0.25">
      <c r="A528" s="93"/>
      <c r="B528" s="93"/>
      <c r="C528" s="93"/>
      <c r="D528" s="93"/>
      <c r="E528" s="93"/>
      <c r="F528" s="93"/>
      <c r="G528" s="57">
        <v>2000</v>
      </c>
      <c r="H528" s="30">
        <v>70</v>
      </c>
    </row>
    <row r="529" spans="1:8" x14ac:dyDescent="0.25">
      <c r="A529" s="94"/>
      <c r="B529" s="94"/>
      <c r="C529" s="94"/>
      <c r="D529" s="94"/>
      <c r="E529" s="94"/>
      <c r="F529" s="94"/>
      <c r="G529" s="30"/>
      <c r="H529" s="30">
        <v>0</v>
      </c>
    </row>
    <row r="530" spans="1:8" x14ac:dyDescent="0.25">
      <c r="A530" s="82" t="s">
        <v>669</v>
      </c>
      <c r="B530" s="82" t="s">
        <v>670</v>
      </c>
      <c r="C530" s="82" t="s">
        <v>658</v>
      </c>
      <c r="D530" s="82" t="s">
        <v>659</v>
      </c>
      <c r="E530" s="130" t="s">
        <v>642</v>
      </c>
      <c r="F530" s="82" t="s">
        <v>377</v>
      </c>
      <c r="G530" s="30">
        <v>3115.24</v>
      </c>
      <c r="H530" s="30">
        <v>7662.68</v>
      </c>
    </row>
    <row r="531" spans="1:8" x14ac:dyDescent="0.25">
      <c r="A531" s="93"/>
      <c r="B531" s="93"/>
      <c r="C531" s="93"/>
      <c r="D531" s="93"/>
      <c r="E531" s="93"/>
      <c r="F531" s="93"/>
      <c r="G531" s="57">
        <v>2000</v>
      </c>
      <c r="H531" s="30">
        <v>35</v>
      </c>
    </row>
    <row r="532" spans="1:8" x14ac:dyDescent="0.25">
      <c r="A532" s="94"/>
      <c r="B532" s="94"/>
      <c r="C532" s="94"/>
      <c r="D532" s="94"/>
      <c r="E532" s="94"/>
      <c r="F532" s="94"/>
      <c r="G532" s="30"/>
      <c r="H532" s="30">
        <v>0</v>
      </c>
    </row>
    <row r="533" spans="1:8" x14ac:dyDescent="0.25">
      <c r="A533" s="82" t="s">
        <v>671</v>
      </c>
      <c r="B533" s="82" t="s">
        <v>672</v>
      </c>
      <c r="C533" s="82" t="s">
        <v>658</v>
      </c>
      <c r="D533" s="82" t="s">
        <v>659</v>
      </c>
      <c r="E533" s="130" t="s">
        <v>642</v>
      </c>
      <c r="F533" s="82" t="s">
        <v>377</v>
      </c>
      <c r="G533" s="30">
        <v>1115</v>
      </c>
      <c r="H533" s="30">
        <v>3321.35</v>
      </c>
    </row>
    <row r="534" spans="1:8" x14ac:dyDescent="0.25">
      <c r="A534" s="93"/>
      <c r="B534" s="93"/>
      <c r="C534" s="93"/>
      <c r="D534" s="93"/>
      <c r="E534" s="93"/>
      <c r="F534" s="93"/>
      <c r="G534" s="57">
        <v>2000</v>
      </c>
      <c r="H534" s="30">
        <v>35</v>
      </c>
    </row>
    <row r="535" spans="1:8" x14ac:dyDescent="0.25">
      <c r="A535" s="94"/>
      <c r="B535" s="94"/>
      <c r="C535" s="94"/>
      <c r="D535" s="94"/>
      <c r="E535" s="94"/>
      <c r="F535" s="94"/>
      <c r="G535" s="30"/>
      <c r="H535" s="30">
        <v>0</v>
      </c>
    </row>
    <row r="536" spans="1:8" x14ac:dyDescent="0.25">
      <c r="A536" s="82" t="s">
        <v>673</v>
      </c>
      <c r="B536" s="82" t="s">
        <v>674</v>
      </c>
      <c r="C536" s="82" t="s">
        <v>658</v>
      </c>
      <c r="D536" s="82" t="s">
        <v>659</v>
      </c>
      <c r="E536" s="130" t="s">
        <v>642</v>
      </c>
      <c r="F536" s="82" t="s">
        <v>377</v>
      </c>
      <c r="G536" s="30">
        <v>3115.24</v>
      </c>
      <c r="H536" s="30">
        <v>6382</v>
      </c>
    </row>
    <row r="537" spans="1:8" x14ac:dyDescent="0.25">
      <c r="A537" s="93"/>
      <c r="B537" s="93"/>
      <c r="C537" s="93"/>
      <c r="D537" s="93"/>
      <c r="E537" s="93"/>
      <c r="F537" s="93"/>
      <c r="G537" s="57">
        <v>2000</v>
      </c>
      <c r="H537" s="30">
        <v>105</v>
      </c>
    </row>
    <row r="538" spans="1:8" x14ac:dyDescent="0.25">
      <c r="A538" s="94"/>
      <c r="B538" s="94"/>
      <c r="C538" s="94"/>
      <c r="D538" s="94"/>
      <c r="E538" s="94"/>
      <c r="F538" s="94"/>
      <c r="G538" s="30"/>
      <c r="H538" s="30">
        <v>0</v>
      </c>
    </row>
    <row r="539" spans="1:8" x14ac:dyDescent="0.25">
      <c r="A539" s="82" t="s">
        <v>675</v>
      </c>
      <c r="B539" s="82" t="s">
        <v>676</v>
      </c>
      <c r="C539" s="82" t="s">
        <v>658</v>
      </c>
      <c r="D539" s="82" t="s">
        <v>659</v>
      </c>
      <c r="E539" s="130" t="s">
        <v>642</v>
      </c>
      <c r="F539" s="82" t="s">
        <v>377</v>
      </c>
      <c r="G539" s="30">
        <v>3115.24</v>
      </c>
      <c r="H539" s="30">
        <v>6302.7</v>
      </c>
    </row>
    <row r="540" spans="1:8" x14ac:dyDescent="0.25">
      <c r="A540" s="93"/>
      <c r="B540" s="93"/>
      <c r="C540" s="93"/>
      <c r="D540" s="93"/>
      <c r="E540" s="93"/>
      <c r="F540" s="93"/>
      <c r="G540" s="57">
        <v>2000</v>
      </c>
      <c r="H540" s="30">
        <v>35</v>
      </c>
    </row>
    <row r="541" spans="1:8" x14ac:dyDescent="0.25">
      <c r="A541" s="94"/>
      <c r="B541" s="94"/>
      <c r="C541" s="94"/>
      <c r="D541" s="94"/>
      <c r="E541" s="94"/>
      <c r="F541" s="94"/>
      <c r="G541" s="30"/>
      <c r="H541" s="30">
        <v>0</v>
      </c>
    </row>
    <row r="542" spans="1:8" x14ac:dyDescent="0.25">
      <c r="A542" s="82" t="s">
        <v>677</v>
      </c>
      <c r="B542" s="82" t="s">
        <v>678</v>
      </c>
      <c r="C542" s="82" t="s">
        <v>658</v>
      </c>
      <c r="D542" s="82" t="s">
        <v>659</v>
      </c>
      <c r="E542" s="130" t="s">
        <v>642</v>
      </c>
      <c r="F542" s="82" t="s">
        <v>377</v>
      </c>
      <c r="G542" s="30">
        <v>1115</v>
      </c>
      <c r="H542" s="30">
        <v>2981.29</v>
      </c>
    </row>
    <row r="543" spans="1:8" x14ac:dyDescent="0.25">
      <c r="A543" s="93"/>
      <c r="B543" s="93"/>
      <c r="C543" s="93"/>
      <c r="D543" s="93"/>
      <c r="E543" s="93"/>
      <c r="F543" s="93"/>
      <c r="G543" s="57">
        <v>1543</v>
      </c>
      <c r="H543" s="30">
        <v>35</v>
      </c>
    </row>
    <row r="544" spans="1:8" x14ac:dyDescent="0.25">
      <c r="A544" s="94"/>
      <c r="B544" s="94"/>
      <c r="C544" s="94"/>
      <c r="D544" s="94"/>
      <c r="E544" s="94"/>
      <c r="F544" s="94"/>
      <c r="G544" s="30"/>
      <c r="H544" s="30">
        <v>0</v>
      </c>
    </row>
    <row r="545" spans="1:8" x14ac:dyDescent="0.25">
      <c r="A545" s="82" t="s">
        <v>639</v>
      </c>
      <c r="B545" s="82" t="s">
        <v>679</v>
      </c>
      <c r="C545" s="82" t="s">
        <v>658</v>
      </c>
      <c r="D545" s="82" t="s">
        <v>659</v>
      </c>
      <c r="E545" s="130" t="s">
        <v>642</v>
      </c>
      <c r="F545" s="82" t="s">
        <v>377</v>
      </c>
      <c r="G545" s="30">
        <v>0</v>
      </c>
      <c r="H545" s="30">
        <v>0</v>
      </c>
    </row>
    <row r="546" spans="1:8" x14ac:dyDescent="0.25">
      <c r="A546" s="93"/>
      <c r="B546" s="93"/>
      <c r="C546" s="93"/>
      <c r="D546" s="93"/>
      <c r="E546" s="93"/>
      <c r="F546" s="93"/>
      <c r="G546" s="57">
        <v>0</v>
      </c>
      <c r="H546" s="30">
        <v>0</v>
      </c>
    </row>
    <row r="547" spans="1:8" x14ac:dyDescent="0.25">
      <c r="A547" s="94"/>
      <c r="B547" s="94"/>
      <c r="C547" s="94"/>
      <c r="D547" s="94"/>
      <c r="E547" s="94"/>
      <c r="F547" s="94"/>
      <c r="G547" s="30"/>
      <c r="H547" s="30">
        <v>0</v>
      </c>
    </row>
    <row r="548" spans="1:8" x14ac:dyDescent="0.25">
      <c r="A548" s="82" t="s">
        <v>680</v>
      </c>
      <c r="B548" s="82" t="s">
        <v>681</v>
      </c>
      <c r="C548" s="82" t="s">
        <v>658</v>
      </c>
      <c r="D548" s="82" t="s">
        <v>659</v>
      </c>
      <c r="E548" s="130" t="s">
        <v>642</v>
      </c>
      <c r="F548" s="82" t="s">
        <v>377</v>
      </c>
      <c r="G548" s="30">
        <v>1115</v>
      </c>
      <c r="H548" s="30">
        <v>2981.29</v>
      </c>
    </row>
    <row r="549" spans="1:8" x14ac:dyDescent="0.25">
      <c r="A549" s="93"/>
      <c r="B549" s="93"/>
      <c r="C549" s="93"/>
      <c r="D549" s="93"/>
      <c r="E549" s="93"/>
      <c r="F549" s="93"/>
      <c r="G549" s="57">
        <v>1000</v>
      </c>
      <c r="H549" s="30">
        <v>0</v>
      </c>
    </row>
    <row r="550" spans="1:8" x14ac:dyDescent="0.25">
      <c r="A550" s="94"/>
      <c r="B550" s="94"/>
      <c r="C550" s="94"/>
      <c r="D550" s="94"/>
      <c r="E550" s="94"/>
      <c r="F550" s="94"/>
      <c r="G550" s="30"/>
      <c r="H550" s="30">
        <v>0</v>
      </c>
    </row>
    <row r="551" spans="1:8" x14ac:dyDescent="0.25">
      <c r="A551" s="82" t="s">
        <v>639</v>
      </c>
      <c r="B551" s="82" t="s">
        <v>682</v>
      </c>
      <c r="C551" s="82" t="s">
        <v>658</v>
      </c>
      <c r="D551" s="82" t="s">
        <v>659</v>
      </c>
      <c r="E551" s="130" t="s">
        <v>642</v>
      </c>
      <c r="F551" s="82" t="s">
        <v>377</v>
      </c>
      <c r="G551" s="30">
        <v>0</v>
      </c>
      <c r="H551" s="30">
        <v>0</v>
      </c>
    </row>
    <row r="552" spans="1:8" x14ac:dyDescent="0.25">
      <c r="A552" s="93"/>
      <c r="B552" s="93"/>
      <c r="C552" s="93"/>
      <c r="D552" s="93"/>
      <c r="E552" s="93"/>
      <c r="F552" s="93"/>
      <c r="G552" s="57">
        <v>0</v>
      </c>
      <c r="H552" s="30">
        <v>0</v>
      </c>
    </row>
    <row r="553" spans="1:8" x14ac:dyDescent="0.25">
      <c r="A553" s="94"/>
      <c r="B553" s="94"/>
      <c r="C553" s="94"/>
      <c r="D553" s="94"/>
      <c r="E553" s="94"/>
      <c r="F553" s="94"/>
      <c r="G553" s="30"/>
      <c r="H553" s="30">
        <v>0</v>
      </c>
    </row>
    <row r="554" spans="1:8" x14ac:dyDescent="0.25">
      <c r="A554" s="82" t="s">
        <v>683</v>
      </c>
      <c r="B554" s="82" t="s">
        <v>684</v>
      </c>
      <c r="C554" s="82" t="s">
        <v>658</v>
      </c>
      <c r="D554" s="82" t="s">
        <v>659</v>
      </c>
      <c r="E554" s="130" t="s">
        <v>642</v>
      </c>
      <c r="F554" s="82" t="s">
        <v>377</v>
      </c>
      <c r="G554" s="30">
        <v>0</v>
      </c>
      <c r="H554" s="30">
        <v>0</v>
      </c>
    </row>
    <row r="555" spans="1:8" x14ac:dyDescent="0.25">
      <c r="A555" s="93"/>
      <c r="B555" s="93"/>
      <c r="C555" s="93"/>
      <c r="D555" s="93"/>
      <c r="E555" s="93"/>
      <c r="F555" s="93"/>
      <c r="G555" s="57">
        <v>1000</v>
      </c>
      <c r="H555" s="30">
        <v>0</v>
      </c>
    </row>
    <row r="556" spans="1:8" x14ac:dyDescent="0.25">
      <c r="A556" s="94"/>
      <c r="B556" s="94"/>
      <c r="C556" s="94"/>
      <c r="D556" s="94"/>
      <c r="E556" s="94"/>
      <c r="F556" s="94"/>
      <c r="G556" s="30"/>
      <c r="H556" s="30">
        <v>0</v>
      </c>
    </row>
    <row r="557" spans="1:8" x14ac:dyDescent="0.25">
      <c r="A557" s="82" t="s">
        <v>685</v>
      </c>
      <c r="B557" s="82" t="s">
        <v>686</v>
      </c>
      <c r="C557" s="82" t="s">
        <v>658</v>
      </c>
      <c r="D557" s="82" t="s">
        <v>659</v>
      </c>
      <c r="E557" s="130" t="s">
        <v>642</v>
      </c>
      <c r="F557" s="82" t="s">
        <v>377</v>
      </c>
      <c r="G557" s="30">
        <v>3115.24</v>
      </c>
      <c r="H557" s="30">
        <v>6642.7</v>
      </c>
    </row>
    <row r="558" spans="1:8" x14ac:dyDescent="0.25">
      <c r="A558" s="93"/>
      <c r="B558" s="93"/>
      <c r="C558" s="93"/>
      <c r="D558" s="93"/>
      <c r="E558" s="93"/>
      <c r="F558" s="93"/>
      <c r="G558" s="57">
        <v>2000</v>
      </c>
      <c r="H558" s="30">
        <v>35</v>
      </c>
    </row>
    <row r="559" spans="1:8" x14ac:dyDescent="0.25">
      <c r="A559" s="94"/>
      <c r="B559" s="94"/>
      <c r="C559" s="94"/>
      <c r="D559" s="94"/>
      <c r="E559" s="94"/>
      <c r="F559" s="94"/>
      <c r="G559" s="30"/>
      <c r="H559" s="30">
        <v>0</v>
      </c>
    </row>
    <row r="560" spans="1:8" x14ac:dyDescent="0.25">
      <c r="A560" s="116" t="s">
        <v>687</v>
      </c>
      <c r="B560" s="88" t="s">
        <v>688</v>
      </c>
      <c r="C560" s="116" t="s">
        <v>689</v>
      </c>
      <c r="D560" s="116" t="s">
        <v>690</v>
      </c>
      <c r="E560" s="116" t="s">
        <v>691</v>
      </c>
      <c r="F560" s="126" t="s">
        <v>37</v>
      </c>
      <c r="G560" s="27">
        <v>0</v>
      </c>
      <c r="H560" s="27">
        <v>0</v>
      </c>
    </row>
    <row r="561" spans="1:8" x14ac:dyDescent="0.25">
      <c r="A561" s="117"/>
      <c r="B561" s="91"/>
      <c r="C561" s="117"/>
      <c r="D561" s="117"/>
      <c r="E561" s="117"/>
      <c r="F561" s="127"/>
      <c r="G561" s="27">
        <v>0</v>
      </c>
      <c r="H561" s="27">
        <v>0</v>
      </c>
    </row>
    <row r="562" spans="1:8" x14ac:dyDescent="0.25">
      <c r="A562" s="118"/>
      <c r="B562" s="92"/>
      <c r="C562" s="118"/>
      <c r="D562" s="118"/>
      <c r="E562" s="118"/>
      <c r="F562" s="128"/>
      <c r="G562" s="58"/>
      <c r="H562" s="27">
        <v>0</v>
      </c>
    </row>
    <row r="563" spans="1:8" x14ac:dyDescent="0.25">
      <c r="A563" s="116" t="s">
        <v>692</v>
      </c>
      <c r="B563" s="88" t="s">
        <v>693</v>
      </c>
      <c r="C563" s="116" t="s">
        <v>694</v>
      </c>
      <c r="D563" s="116" t="s">
        <v>695</v>
      </c>
      <c r="E563" s="116" t="s">
        <v>691</v>
      </c>
      <c r="F563" s="126" t="s">
        <v>139</v>
      </c>
      <c r="G563" s="27">
        <v>1972</v>
      </c>
      <c r="H563" s="27">
        <v>5190</v>
      </c>
    </row>
    <row r="564" spans="1:8" x14ac:dyDescent="0.25">
      <c r="A564" s="117"/>
      <c r="B564" s="91"/>
      <c r="C564" s="117"/>
      <c r="D564" s="117"/>
      <c r="E564" s="117"/>
      <c r="F564" s="127"/>
      <c r="G564" s="27">
        <v>530</v>
      </c>
      <c r="H564" s="27">
        <v>74.44</v>
      </c>
    </row>
    <row r="565" spans="1:8" x14ac:dyDescent="0.25">
      <c r="A565" s="118"/>
      <c r="B565" s="92"/>
      <c r="C565" s="118"/>
      <c r="D565" s="118"/>
      <c r="E565" s="118"/>
      <c r="F565" s="128"/>
      <c r="G565" s="58"/>
      <c r="H565" s="27">
        <v>395.56</v>
      </c>
    </row>
    <row r="566" spans="1:8" x14ac:dyDescent="0.25">
      <c r="A566" s="116" t="s">
        <v>687</v>
      </c>
      <c r="B566" s="88" t="s">
        <v>696</v>
      </c>
      <c r="C566" s="116" t="s">
        <v>697</v>
      </c>
      <c r="D566" s="116" t="s">
        <v>698</v>
      </c>
      <c r="E566" s="116" t="s">
        <v>691</v>
      </c>
      <c r="F566" s="126" t="s">
        <v>40</v>
      </c>
      <c r="G566" s="27">
        <v>0</v>
      </c>
      <c r="H566" s="27">
        <v>0</v>
      </c>
    </row>
    <row r="567" spans="1:8" x14ac:dyDescent="0.25">
      <c r="A567" s="117"/>
      <c r="B567" s="91"/>
      <c r="C567" s="117"/>
      <c r="D567" s="117"/>
      <c r="E567" s="117"/>
      <c r="F567" s="127"/>
      <c r="G567" s="27">
        <v>700</v>
      </c>
      <c r="H567" s="27">
        <v>321.22000000000003</v>
      </c>
    </row>
    <row r="568" spans="1:8" x14ac:dyDescent="0.25">
      <c r="A568" s="118"/>
      <c r="B568" s="92"/>
      <c r="C568" s="118"/>
      <c r="D568" s="118"/>
      <c r="E568" s="118"/>
      <c r="F568" s="128"/>
      <c r="G568" s="58"/>
      <c r="H568" s="27">
        <v>0</v>
      </c>
    </row>
    <row r="569" spans="1:8" x14ac:dyDescent="0.25">
      <c r="A569" s="116" t="s">
        <v>687</v>
      </c>
      <c r="B569" s="88" t="s">
        <v>699</v>
      </c>
      <c r="C569" s="116" t="s">
        <v>700</v>
      </c>
      <c r="D569" s="116" t="s">
        <v>701</v>
      </c>
      <c r="E569" s="116" t="s">
        <v>691</v>
      </c>
      <c r="F569" s="126" t="s">
        <v>152</v>
      </c>
      <c r="G569" s="27">
        <v>0</v>
      </c>
      <c r="H569" s="27">
        <v>0</v>
      </c>
    </row>
    <row r="570" spans="1:8" x14ac:dyDescent="0.25">
      <c r="A570" s="117"/>
      <c r="B570" s="91"/>
      <c r="C570" s="117"/>
      <c r="D570" s="117"/>
      <c r="E570" s="117"/>
      <c r="F570" s="127"/>
      <c r="G570" s="27">
        <v>0</v>
      </c>
      <c r="H570" s="27">
        <v>0</v>
      </c>
    </row>
    <row r="571" spans="1:8" x14ac:dyDescent="0.25">
      <c r="A571" s="118"/>
      <c r="B571" s="92"/>
      <c r="C571" s="118"/>
      <c r="D571" s="118"/>
      <c r="E571" s="118"/>
      <c r="F571" s="128"/>
      <c r="G571" s="58"/>
      <c r="H571" s="27">
        <v>0</v>
      </c>
    </row>
    <row r="572" spans="1:8" x14ac:dyDescent="0.25">
      <c r="A572" s="116" t="s">
        <v>687</v>
      </c>
      <c r="B572" s="88" t="s">
        <v>696</v>
      </c>
      <c r="C572" s="116" t="s">
        <v>702</v>
      </c>
      <c r="D572" s="116" t="s">
        <v>703</v>
      </c>
      <c r="E572" s="116" t="s">
        <v>691</v>
      </c>
      <c r="F572" s="126" t="s">
        <v>46</v>
      </c>
      <c r="G572" s="27">
        <v>0</v>
      </c>
      <c r="H572" s="27">
        <v>0</v>
      </c>
    </row>
    <row r="573" spans="1:8" x14ac:dyDescent="0.25">
      <c r="A573" s="117"/>
      <c r="B573" s="91"/>
      <c r="C573" s="117"/>
      <c r="D573" s="117"/>
      <c r="E573" s="117"/>
      <c r="F573" s="127"/>
      <c r="G573" s="59">
        <v>0</v>
      </c>
      <c r="H573" s="27">
        <v>0</v>
      </c>
    </row>
    <row r="574" spans="1:8" x14ac:dyDescent="0.25">
      <c r="A574" s="118"/>
      <c r="B574" s="92"/>
      <c r="C574" s="118"/>
      <c r="D574" s="118"/>
      <c r="E574" s="118"/>
      <c r="F574" s="128"/>
      <c r="G574" s="58"/>
      <c r="H574" s="27">
        <v>0</v>
      </c>
    </row>
    <row r="575" spans="1:8" x14ac:dyDescent="0.25">
      <c r="A575" s="116" t="s">
        <v>687</v>
      </c>
      <c r="B575" s="88" t="s">
        <v>704</v>
      </c>
      <c r="C575" s="116" t="s">
        <v>705</v>
      </c>
      <c r="D575" s="116" t="s">
        <v>706</v>
      </c>
      <c r="E575" s="116" t="s">
        <v>691</v>
      </c>
      <c r="F575" s="126" t="s">
        <v>354</v>
      </c>
      <c r="G575" s="27">
        <v>0</v>
      </c>
      <c r="H575" s="27">
        <v>0</v>
      </c>
    </row>
    <row r="576" spans="1:8" x14ac:dyDescent="0.25">
      <c r="A576" s="117"/>
      <c r="B576" s="91"/>
      <c r="C576" s="117"/>
      <c r="D576" s="117"/>
      <c r="E576" s="117"/>
      <c r="F576" s="127"/>
      <c r="G576" s="27">
        <v>0</v>
      </c>
      <c r="H576" s="27">
        <v>0</v>
      </c>
    </row>
    <row r="577" spans="1:8" x14ac:dyDescent="0.25">
      <c r="A577" s="118"/>
      <c r="B577" s="92"/>
      <c r="C577" s="118"/>
      <c r="D577" s="118"/>
      <c r="E577" s="118"/>
      <c r="F577" s="128"/>
      <c r="G577" s="58"/>
      <c r="H577" s="27">
        <v>0</v>
      </c>
    </row>
    <row r="578" spans="1:8" x14ac:dyDescent="0.25">
      <c r="A578" s="116" t="s">
        <v>687</v>
      </c>
      <c r="B578" s="88" t="s">
        <v>707</v>
      </c>
      <c r="C578" s="116" t="s">
        <v>708</v>
      </c>
      <c r="D578" s="116" t="s">
        <v>709</v>
      </c>
      <c r="E578" s="116" t="s">
        <v>691</v>
      </c>
      <c r="F578" s="126" t="s">
        <v>56</v>
      </c>
      <c r="G578" s="27">
        <v>0</v>
      </c>
      <c r="H578" s="27">
        <v>0</v>
      </c>
    </row>
    <row r="579" spans="1:8" x14ac:dyDescent="0.25">
      <c r="A579" s="117"/>
      <c r="B579" s="91"/>
      <c r="C579" s="117"/>
      <c r="D579" s="117"/>
      <c r="E579" s="117"/>
      <c r="F579" s="127"/>
      <c r="G579" s="27">
        <v>1000</v>
      </c>
      <c r="H579" s="27">
        <f>700+193</f>
        <v>893</v>
      </c>
    </row>
    <row r="580" spans="1:8" x14ac:dyDescent="0.25">
      <c r="A580" s="118"/>
      <c r="B580" s="92"/>
      <c r="C580" s="118"/>
      <c r="D580" s="118"/>
      <c r="E580" s="118"/>
      <c r="F580" s="128"/>
      <c r="G580" s="58"/>
      <c r="H580" s="27">
        <v>0</v>
      </c>
    </row>
    <row r="581" spans="1:8" x14ac:dyDescent="0.25">
      <c r="A581" s="82" t="s">
        <v>1133</v>
      </c>
      <c r="B581" s="82" t="s">
        <v>710</v>
      </c>
      <c r="C581" s="82" t="s">
        <v>721</v>
      </c>
      <c r="D581" s="82" t="s">
        <v>712</v>
      </c>
      <c r="E581" s="130" t="s">
        <v>711</v>
      </c>
      <c r="F581" s="138" t="s">
        <v>30</v>
      </c>
      <c r="G581" s="60">
        <v>0</v>
      </c>
      <c r="H581" s="60">
        <v>0</v>
      </c>
    </row>
    <row r="582" spans="1:8" x14ac:dyDescent="0.25">
      <c r="A582" s="83"/>
      <c r="B582" s="93"/>
      <c r="C582" s="93"/>
      <c r="D582" s="83"/>
      <c r="E582" s="93"/>
      <c r="F582" s="93"/>
      <c r="G582" s="60">
        <v>1298</v>
      </c>
      <c r="H582" s="60">
        <v>0</v>
      </c>
    </row>
    <row r="583" spans="1:8" x14ac:dyDescent="0.25">
      <c r="A583" s="84"/>
      <c r="B583" s="94"/>
      <c r="C583" s="94"/>
      <c r="D583" s="84"/>
      <c r="E583" s="94"/>
      <c r="F583" s="94"/>
      <c r="G583" s="60"/>
      <c r="H583" s="60">
        <v>0</v>
      </c>
    </row>
    <row r="584" spans="1:8" x14ac:dyDescent="0.25">
      <c r="A584" s="82" t="s">
        <v>1133</v>
      </c>
      <c r="B584" s="82" t="s">
        <v>713</v>
      </c>
      <c r="C584" s="82" t="s">
        <v>722</v>
      </c>
      <c r="D584" s="82" t="s">
        <v>714</v>
      </c>
      <c r="E584" s="130" t="s">
        <v>711</v>
      </c>
      <c r="F584" s="138" t="s">
        <v>40</v>
      </c>
      <c r="G584" s="60">
        <v>0</v>
      </c>
      <c r="H584" s="60">
        <v>0</v>
      </c>
    </row>
    <row r="585" spans="1:8" x14ac:dyDescent="0.25">
      <c r="A585" s="93"/>
      <c r="B585" s="93"/>
      <c r="C585" s="93"/>
      <c r="D585" s="83"/>
      <c r="E585" s="93"/>
      <c r="F585" s="93"/>
      <c r="G585" s="60">
        <v>0</v>
      </c>
      <c r="H585" s="60">
        <v>0</v>
      </c>
    </row>
    <row r="586" spans="1:8" x14ac:dyDescent="0.25">
      <c r="A586" s="94"/>
      <c r="B586" s="94"/>
      <c r="C586" s="94"/>
      <c r="D586" s="84"/>
      <c r="E586" s="94"/>
      <c r="F586" s="94"/>
      <c r="G586" s="60"/>
      <c r="H586" s="60">
        <v>0</v>
      </c>
    </row>
    <row r="587" spans="1:8" x14ac:dyDescent="0.25">
      <c r="A587" s="82" t="s">
        <v>1133</v>
      </c>
      <c r="B587" s="82" t="s">
        <v>713</v>
      </c>
      <c r="C587" s="82" t="s">
        <v>723</v>
      </c>
      <c r="D587" s="82" t="s">
        <v>715</v>
      </c>
      <c r="E587" s="130" t="s">
        <v>711</v>
      </c>
      <c r="F587" s="138" t="s">
        <v>43</v>
      </c>
      <c r="G587" s="59">
        <v>0</v>
      </c>
      <c r="H587" s="60">
        <v>0</v>
      </c>
    </row>
    <row r="588" spans="1:8" x14ac:dyDescent="0.25">
      <c r="A588" s="93"/>
      <c r="B588" s="93"/>
      <c r="C588" s="93"/>
      <c r="D588" s="83"/>
      <c r="E588" s="93"/>
      <c r="F588" s="93"/>
      <c r="G588" s="59">
        <v>947</v>
      </c>
      <c r="H588" s="60">
        <v>0</v>
      </c>
    </row>
    <row r="589" spans="1:8" x14ac:dyDescent="0.25">
      <c r="A589" s="94"/>
      <c r="B589" s="94"/>
      <c r="C589" s="94"/>
      <c r="D589" s="84"/>
      <c r="E589" s="94"/>
      <c r="F589" s="94"/>
      <c r="G589" s="60"/>
      <c r="H589" s="60">
        <v>0</v>
      </c>
    </row>
    <row r="590" spans="1:8" x14ac:dyDescent="0.25">
      <c r="A590" s="82" t="s">
        <v>1133</v>
      </c>
      <c r="B590" s="82" t="s">
        <v>716</v>
      </c>
      <c r="C590" s="82" t="s">
        <v>724</v>
      </c>
      <c r="D590" s="82" t="s">
        <v>717</v>
      </c>
      <c r="E590" s="130" t="s">
        <v>711</v>
      </c>
      <c r="F590" s="138" t="s">
        <v>46</v>
      </c>
      <c r="G590" s="59">
        <v>0</v>
      </c>
      <c r="H590" s="60">
        <v>0</v>
      </c>
    </row>
    <row r="591" spans="1:8" x14ac:dyDescent="0.25">
      <c r="A591" s="93"/>
      <c r="B591" s="93"/>
      <c r="C591" s="93"/>
      <c r="D591" s="83"/>
      <c r="E591" s="93"/>
      <c r="F591" s="93"/>
      <c r="G591" s="59">
        <v>895.02</v>
      </c>
      <c r="H591" s="60">
        <v>0</v>
      </c>
    </row>
    <row r="592" spans="1:8" x14ac:dyDescent="0.25">
      <c r="A592" s="94"/>
      <c r="B592" s="94"/>
      <c r="C592" s="94"/>
      <c r="D592" s="84"/>
      <c r="E592" s="94"/>
      <c r="F592" s="94"/>
      <c r="G592" s="60"/>
      <c r="H592" s="60">
        <v>0</v>
      </c>
    </row>
    <row r="593" spans="1:8" x14ac:dyDescent="0.25">
      <c r="A593" s="82" t="s">
        <v>1133</v>
      </c>
      <c r="B593" s="82" t="s">
        <v>718</v>
      </c>
      <c r="C593" s="82" t="s">
        <v>719</v>
      </c>
      <c r="D593" s="82" t="s">
        <v>720</v>
      </c>
      <c r="E593" s="130" t="s">
        <v>711</v>
      </c>
      <c r="F593" s="138" t="s">
        <v>50</v>
      </c>
      <c r="G593" s="59">
        <v>0</v>
      </c>
      <c r="H593" s="60">
        <v>0</v>
      </c>
    </row>
    <row r="594" spans="1:8" x14ac:dyDescent="0.25">
      <c r="A594" s="93"/>
      <c r="B594" s="93"/>
      <c r="C594" s="93"/>
      <c r="D594" s="83"/>
      <c r="E594" s="93"/>
      <c r="F594" s="93"/>
      <c r="G594" s="59">
        <v>816.5</v>
      </c>
      <c r="H594" s="60">
        <v>1000</v>
      </c>
    </row>
    <row r="595" spans="1:8" x14ac:dyDescent="0.25">
      <c r="A595" s="94"/>
      <c r="B595" s="94"/>
      <c r="C595" s="94"/>
      <c r="D595" s="84"/>
      <c r="E595" s="94"/>
      <c r="F595" s="94"/>
      <c r="G595" s="60"/>
      <c r="H595" s="60">
        <v>0</v>
      </c>
    </row>
    <row r="596" spans="1:8" ht="42.75" x14ac:dyDescent="0.25">
      <c r="A596" s="17" t="s">
        <v>725</v>
      </c>
      <c r="B596" s="18" t="s">
        <v>726</v>
      </c>
      <c r="C596" s="17" t="s">
        <v>727</v>
      </c>
      <c r="D596" s="17" t="s">
        <v>728</v>
      </c>
      <c r="E596" s="19" t="s">
        <v>729</v>
      </c>
      <c r="F596" s="20" t="s">
        <v>730</v>
      </c>
      <c r="G596" s="61" t="s">
        <v>731</v>
      </c>
      <c r="H596" s="61" t="s">
        <v>732</v>
      </c>
    </row>
    <row r="597" spans="1:8" ht="42.75" x14ac:dyDescent="0.25">
      <c r="A597" s="17" t="s">
        <v>733</v>
      </c>
      <c r="B597" s="18" t="s">
        <v>734</v>
      </c>
      <c r="C597" s="17" t="s">
        <v>735</v>
      </c>
      <c r="D597" s="17" t="s">
        <v>736</v>
      </c>
      <c r="E597" s="19" t="s">
        <v>729</v>
      </c>
      <c r="F597" s="20" t="s">
        <v>34</v>
      </c>
      <c r="G597" s="61" t="s">
        <v>737</v>
      </c>
      <c r="H597" s="61" t="s">
        <v>738</v>
      </c>
    </row>
    <row r="598" spans="1:8" ht="42.75" x14ac:dyDescent="0.25">
      <c r="A598" s="17" t="s">
        <v>739</v>
      </c>
      <c r="B598" s="18" t="s">
        <v>740</v>
      </c>
      <c r="C598" s="17" t="s">
        <v>741</v>
      </c>
      <c r="D598" s="17" t="s">
        <v>742</v>
      </c>
      <c r="E598" s="19" t="s">
        <v>729</v>
      </c>
      <c r="F598" s="20" t="s">
        <v>40</v>
      </c>
      <c r="G598" s="61" t="s">
        <v>743</v>
      </c>
      <c r="H598" s="61" t="s">
        <v>744</v>
      </c>
    </row>
    <row r="599" spans="1:8" ht="42.75" x14ac:dyDescent="0.25">
      <c r="A599" s="17" t="s">
        <v>745</v>
      </c>
      <c r="B599" s="18" t="s">
        <v>746</v>
      </c>
      <c r="C599" s="17" t="s">
        <v>747</v>
      </c>
      <c r="D599" s="17" t="s">
        <v>748</v>
      </c>
      <c r="E599" s="19" t="s">
        <v>729</v>
      </c>
      <c r="F599" s="20" t="s">
        <v>145</v>
      </c>
      <c r="G599" s="61" t="s">
        <v>749</v>
      </c>
      <c r="H599" s="61" t="s">
        <v>750</v>
      </c>
    </row>
    <row r="600" spans="1:8" ht="42.75" x14ac:dyDescent="0.25">
      <c r="A600" s="17" t="s">
        <v>751</v>
      </c>
      <c r="B600" s="18" t="s">
        <v>752</v>
      </c>
      <c r="C600" s="17" t="s">
        <v>747</v>
      </c>
      <c r="D600" s="17" t="s">
        <v>748</v>
      </c>
      <c r="E600" s="19" t="s">
        <v>729</v>
      </c>
      <c r="F600" s="20" t="s">
        <v>145</v>
      </c>
      <c r="G600" s="61" t="s">
        <v>753</v>
      </c>
      <c r="H600" s="61" t="s">
        <v>754</v>
      </c>
    </row>
    <row r="601" spans="1:8" ht="42.75" x14ac:dyDescent="0.25">
      <c r="A601" s="17" t="s">
        <v>1133</v>
      </c>
      <c r="B601" s="18" t="s">
        <v>755</v>
      </c>
      <c r="C601" s="17" t="s">
        <v>747</v>
      </c>
      <c r="D601" s="17" t="s">
        <v>748</v>
      </c>
      <c r="E601" s="19" t="s">
        <v>729</v>
      </c>
      <c r="F601" s="20" t="s">
        <v>145</v>
      </c>
      <c r="G601" s="61" t="s">
        <v>756</v>
      </c>
      <c r="H601" s="61" t="s">
        <v>757</v>
      </c>
    </row>
    <row r="602" spans="1:8" ht="71.25" x14ac:dyDescent="0.25">
      <c r="A602" s="17" t="s">
        <v>758</v>
      </c>
      <c r="B602" s="18" t="s">
        <v>759</v>
      </c>
      <c r="C602" s="17" t="s">
        <v>760</v>
      </c>
      <c r="D602" s="17" t="s">
        <v>761</v>
      </c>
      <c r="E602" s="19" t="s">
        <v>729</v>
      </c>
      <c r="F602" s="17" t="s">
        <v>364</v>
      </c>
      <c r="G602" s="61" t="s">
        <v>756</v>
      </c>
      <c r="H602" s="61" t="s">
        <v>757</v>
      </c>
    </row>
    <row r="603" spans="1:8" ht="42.75" x14ac:dyDescent="0.25">
      <c r="A603" s="17" t="s">
        <v>762</v>
      </c>
      <c r="B603" s="18" t="s">
        <v>763</v>
      </c>
      <c r="C603" s="17" t="s">
        <v>764</v>
      </c>
      <c r="D603" s="17" t="s">
        <v>765</v>
      </c>
      <c r="E603" s="19" t="s">
        <v>729</v>
      </c>
      <c r="F603" s="17" t="s">
        <v>216</v>
      </c>
      <c r="G603" s="61" t="s">
        <v>766</v>
      </c>
      <c r="H603" s="61" t="s">
        <v>767</v>
      </c>
    </row>
    <row r="604" spans="1:8" ht="42.75" x14ac:dyDescent="0.25">
      <c r="A604" s="17" t="s">
        <v>1133</v>
      </c>
      <c r="B604" s="18" t="s">
        <v>768</v>
      </c>
      <c r="C604" s="17" t="s">
        <v>769</v>
      </c>
      <c r="D604" s="17" t="s">
        <v>770</v>
      </c>
      <c r="E604" s="19" t="s">
        <v>729</v>
      </c>
      <c r="F604" s="17" t="s">
        <v>50</v>
      </c>
      <c r="G604" s="61" t="s">
        <v>756</v>
      </c>
      <c r="H604" s="61" t="s">
        <v>757</v>
      </c>
    </row>
    <row r="605" spans="1:8" ht="42.75" x14ac:dyDescent="0.25">
      <c r="A605" s="17" t="s">
        <v>771</v>
      </c>
      <c r="B605" s="18" t="s">
        <v>772</v>
      </c>
      <c r="C605" s="17" t="s">
        <v>773</v>
      </c>
      <c r="D605" s="17" t="s">
        <v>774</v>
      </c>
      <c r="E605" s="19" t="s">
        <v>729</v>
      </c>
      <c r="F605" s="17" t="s">
        <v>53</v>
      </c>
      <c r="G605" s="61" t="s">
        <v>756</v>
      </c>
      <c r="H605" s="61" t="s">
        <v>757</v>
      </c>
    </row>
    <row r="606" spans="1:8" ht="42.75" x14ac:dyDescent="0.25">
      <c r="A606" s="17" t="s">
        <v>758</v>
      </c>
      <c r="B606" s="18" t="s">
        <v>775</v>
      </c>
      <c r="C606" s="17" t="s">
        <v>776</v>
      </c>
      <c r="D606" s="17" t="s">
        <v>777</v>
      </c>
      <c r="E606" s="19" t="s">
        <v>729</v>
      </c>
      <c r="F606" s="17" t="s">
        <v>56</v>
      </c>
      <c r="G606" s="61" t="s">
        <v>778</v>
      </c>
      <c r="H606" s="61" t="s">
        <v>757</v>
      </c>
    </row>
    <row r="607" spans="1:8" ht="85.5" x14ac:dyDescent="0.25">
      <c r="A607" s="17" t="s">
        <v>771</v>
      </c>
      <c r="B607" s="18" t="s">
        <v>779</v>
      </c>
      <c r="C607" s="17" t="s">
        <v>780</v>
      </c>
      <c r="D607" s="17" t="s">
        <v>781</v>
      </c>
      <c r="E607" s="19" t="s">
        <v>729</v>
      </c>
      <c r="F607" s="17" t="s">
        <v>60</v>
      </c>
      <c r="G607" s="61" t="s">
        <v>756</v>
      </c>
      <c r="H607" s="61" t="s">
        <v>757</v>
      </c>
    </row>
    <row r="608" spans="1:8" ht="42.75" x14ac:dyDescent="0.25">
      <c r="A608" s="17" t="s">
        <v>1133</v>
      </c>
      <c r="B608" s="18" t="s">
        <v>782</v>
      </c>
      <c r="C608" s="17" t="s">
        <v>783</v>
      </c>
      <c r="D608" s="17" t="s">
        <v>784</v>
      </c>
      <c r="E608" s="19" t="s">
        <v>729</v>
      </c>
      <c r="F608" s="17" t="s">
        <v>60</v>
      </c>
      <c r="G608" s="61" t="s">
        <v>756</v>
      </c>
      <c r="H608" s="61" t="s">
        <v>757</v>
      </c>
    </row>
    <row r="609" spans="1:8" ht="30" customHeight="1" x14ac:dyDescent="0.25">
      <c r="A609" s="88" t="s">
        <v>1133</v>
      </c>
      <c r="B609" s="137" t="s">
        <v>785</v>
      </c>
      <c r="C609" s="88" t="s">
        <v>99</v>
      </c>
      <c r="D609" s="137" t="s">
        <v>786</v>
      </c>
      <c r="E609" s="83" t="s">
        <v>787</v>
      </c>
      <c r="F609" s="88" t="s">
        <v>788</v>
      </c>
      <c r="G609" s="62"/>
      <c r="H609" s="62"/>
    </row>
    <row r="610" spans="1:8" ht="30" customHeight="1" x14ac:dyDescent="0.25">
      <c r="A610" s="92"/>
      <c r="B610" s="135"/>
      <c r="C610" s="92"/>
      <c r="D610" s="135"/>
      <c r="E610" s="84"/>
      <c r="F610" s="92"/>
      <c r="G610" s="62">
        <v>600</v>
      </c>
      <c r="H610" s="62"/>
    </row>
    <row r="611" spans="1:8" ht="57" x14ac:dyDescent="0.25">
      <c r="A611" s="9" t="s">
        <v>1133</v>
      </c>
      <c r="B611" s="22" t="s">
        <v>1133</v>
      </c>
      <c r="C611" s="6" t="s">
        <v>789</v>
      </c>
      <c r="D611" s="22" t="s">
        <v>790</v>
      </c>
      <c r="E611" s="10" t="s">
        <v>787</v>
      </c>
      <c r="F611" s="9" t="s">
        <v>791</v>
      </c>
      <c r="G611" s="62"/>
      <c r="H611" s="62"/>
    </row>
    <row r="612" spans="1:8" ht="42.75" x14ac:dyDescent="0.25">
      <c r="A612" s="6" t="s">
        <v>1133</v>
      </c>
      <c r="B612" s="21" t="s">
        <v>150</v>
      </c>
      <c r="C612" s="5" t="s">
        <v>439</v>
      </c>
      <c r="D612" s="21" t="s">
        <v>792</v>
      </c>
      <c r="E612" s="10" t="s">
        <v>787</v>
      </c>
      <c r="F612" s="9" t="s">
        <v>305</v>
      </c>
      <c r="G612" s="62"/>
      <c r="H612" s="62"/>
    </row>
    <row r="613" spans="1:8" ht="30" customHeight="1" x14ac:dyDescent="0.25">
      <c r="A613" s="88" t="s">
        <v>1133</v>
      </c>
      <c r="B613" s="134" t="s">
        <v>793</v>
      </c>
      <c r="C613" s="88" t="s">
        <v>99</v>
      </c>
      <c r="D613" s="134" t="s">
        <v>794</v>
      </c>
      <c r="E613" s="83" t="s">
        <v>787</v>
      </c>
      <c r="F613" s="88" t="s">
        <v>318</v>
      </c>
      <c r="G613" s="62"/>
      <c r="H613" s="62"/>
    </row>
    <row r="614" spans="1:8" ht="30" customHeight="1" x14ac:dyDescent="0.25">
      <c r="A614" s="92"/>
      <c r="B614" s="136"/>
      <c r="C614" s="92"/>
      <c r="D614" s="136"/>
      <c r="E614" s="84"/>
      <c r="F614" s="92"/>
      <c r="G614" s="62">
        <v>600</v>
      </c>
      <c r="H614" s="62">
        <v>311</v>
      </c>
    </row>
    <row r="615" spans="1:8" ht="21.95" customHeight="1" x14ac:dyDescent="0.25">
      <c r="A615" s="5" t="s">
        <v>795</v>
      </c>
      <c r="B615" s="134" t="s">
        <v>796</v>
      </c>
      <c r="C615" s="88" t="s">
        <v>99</v>
      </c>
      <c r="D615" s="88" t="s">
        <v>797</v>
      </c>
      <c r="E615" s="83" t="s">
        <v>787</v>
      </c>
      <c r="F615" s="88" t="s">
        <v>20</v>
      </c>
      <c r="G615" s="62">
        <v>0</v>
      </c>
      <c r="H615" s="62"/>
    </row>
    <row r="616" spans="1:8" ht="21.95" customHeight="1" x14ac:dyDescent="0.25">
      <c r="A616" s="7" t="s">
        <v>798</v>
      </c>
      <c r="B616" s="135"/>
      <c r="C616" s="92"/>
      <c r="D616" s="92"/>
      <c r="E616" s="84"/>
      <c r="F616" s="92"/>
      <c r="G616" s="62">
        <v>600</v>
      </c>
      <c r="H616" s="62">
        <v>492</v>
      </c>
    </row>
    <row r="617" spans="1:8" ht="24.95" customHeight="1" x14ac:dyDescent="0.25">
      <c r="A617" s="88" t="s">
        <v>1133</v>
      </c>
      <c r="B617" s="134" t="s">
        <v>793</v>
      </c>
      <c r="C617" s="88" t="s">
        <v>99</v>
      </c>
      <c r="D617" s="134" t="s">
        <v>799</v>
      </c>
      <c r="E617" s="83" t="s">
        <v>787</v>
      </c>
      <c r="F617" s="88" t="s">
        <v>456</v>
      </c>
      <c r="G617" s="62"/>
      <c r="H617" s="62"/>
    </row>
    <row r="618" spans="1:8" ht="24.95" customHeight="1" x14ac:dyDescent="0.25">
      <c r="A618" s="92"/>
      <c r="B618" s="136"/>
      <c r="C618" s="92"/>
      <c r="D618" s="136"/>
      <c r="E618" s="84"/>
      <c r="F618" s="92"/>
      <c r="G618" s="62"/>
      <c r="H618" s="62">
        <v>396</v>
      </c>
    </row>
    <row r="619" spans="1:8" ht="24.95" customHeight="1" x14ac:dyDescent="0.25">
      <c r="A619" s="88" t="s">
        <v>1133</v>
      </c>
      <c r="B619" s="134" t="s">
        <v>800</v>
      </c>
      <c r="C619" s="88" t="s">
        <v>99</v>
      </c>
      <c r="D619" s="134" t="s">
        <v>801</v>
      </c>
      <c r="E619" s="83" t="s">
        <v>787</v>
      </c>
      <c r="F619" s="88" t="s">
        <v>459</v>
      </c>
      <c r="G619" s="62"/>
      <c r="H619" s="62"/>
    </row>
    <row r="620" spans="1:8" ht="24.95" customHeight="1" x14ac:dyDescent="0.25">
      <c r="A620" s="92"/>
      <c r="B620" s="135"/>
      <c r="C620" s="92"/>
      <c r="D620" s="136"/>
      <c r="E620" s="84"/>
      <c r="F620" s="92"/>
      <c r="G620" s="62">
        <v>352.8</v>
      </c>
      <c r="H620" s="62">
        <v>709.18</v>
      </c>
    </row>
    <row r="621" spans="1:8" x14ac:dyDescent="0.25">
      <c r="A621" s="130" t="s">
        <v>1133</v>
      </c>
      <c r="B621" s="88" t="s">
        <v>802</v>
      </c>
      <c r="C621" s="88" t="s">
        <v>803</v>
      </c>
      <c r="D621" s="130" t="s">
        <v>1133</v>
      </c>
      <c r="E621" s="131" t="s">
        <v>804</v>
      </c>
      <c r="F621" s="88">
        <v>1</v>
      </c>
      <c r="G621" s="132">
        <v>0</v>
      </c>
      <c r="H621" s="63">
        <v>0</v>
      </c>
    </row>
    <row r="622" spans="1:8" x14ac:dyDescent="0.25">
      <c r="A622" s="93"/>
      <c r="B622" s="89"/>
      <c r="C622" s="89"/>
      <c r="D622" s="93"/>
      <c r="E622" s="89"/>
      <c r="F622" s="89"/>
      <c r="G622" s="133"/>
      <c r="H622" s="63">
        <v>0</v>
      </c>
    </row>
    <row r="623" spans="1:8" x14ac:dyDescent="0.25">
      <c r="A623" s="94"/>
      <c r="B623" s="90"/>
      <c r="C623" s="90"/>
      <c r="D623" s="94"/>
      <c r="E623" s="90"/>
      <c r="F623" s="90"/>
      <c r="G623" s="63">
        <v>0</v>
      </c>
      <c r="H623" s="63">
        <v>0</v>
      </c>
    </row>
    <row r="624" spans="1:8" x14ac:dyDescent="0.25">
      <c r="A624" s="130" t="s">
        <v>1133</v>
      </c>
      <c r="B624" s="88" t="s">
        <v>805</v>
      </c>
      <c r="C624" s="88" t="s">
        <v>806</v>
      </c>
      <c r="D624" s="130" t="s">
        <v>1133</v>
      </c>
      <c r="E624" s="131" t="s">
        <v>804</v>
      </c>
      <c r="F624" s="88">
        <v>1</v>
      </c>
      <c r="G624" s="63">
        <v>0</v>
      </c>
      <c r="H624" s="63">
        <v>0</v>
      </c>
    </row>
    <row r="625" spans="1:8" x14ac:dyDescent="0.25">
      <c r="A625" s="93"/>
      <c r="B625" s="89"/>
      <c r="C625" s="89"/>
      <c r="D625" s="93"/>
      <c r="E625" s="89"/>
      <c r="F625" s="89"/>
      <c r="G625" s="63">
        <v>0</v>
      </c>
      <c r="H625" s="63">
        <v>0</v>
      </c>
    </row>
    <row r="626" spans="1:8" x14ac:dyDescent="0.25">
      <c r="A626" s="94"/>
      <c r="B626" s="90"/>
      <c r="C626" s="90"/>
      <c r="D626" s="94"/>
      <c r="E626" s="90"/>
      <c r="F626" s="90"/>
      <c r="G626" s="63">
        <v>0</v>
      </c>
      <c r="H626" s="63">
        <v>0</v>
      </c>
    </row>
    <row r="627" spans="1:8" x14ac:dyDescent="0.25">
      <c r="A627" s="130" t="s">
        <v>1133</v>
      </c>
      <c r="B627" s="88" t="s">
        <v>807</v>
      </c>
      <c r="C627" s="88" t="s">
        <v>808</v>
      </c>
      <c r="D627" s="130" t="s">
        <v>1133</v>
      </c>
      <c r="E627" s="131" t="s">
        <v>804</v>
      </c>
      <c r="F627" s="88">
        <v>1</v>
      </c>
      <c r="G627" s="63">
        <v>0</v>
      </c>
      <c r="H627" s="63">
        <v>0</v>
      </c>
    </row>
    <row r="628" spans="1:8" x14ac:dyDescent="0.25">
      <c r="A628" s="93"/>
      <c r="B628" s="89"/>
      <c r="C628" s="89"/>
      <c r="D628" s="93"/>
      <c r="E628" s="89"/>
      <c r="F628" s="89"/>
      <c r="G628" s="63">
        <v>0</v>
      </c>
      <c r="H628" s="63">
        <v>0</v>
      </c>
    </row>
    <row r="629" spans="1:8" x14ac:dyDescent="0.25">
      <c r="A629" s="94"/>
      <c r="B629" s="90"/>
      <c r="C629" s="90"/>
      <c r="D629" s="94"/>
      <c r="E629" s="90"/>
      <c r="F629" s="90"/>
      <c r="G629" s="63">
        <v>0</v>
      </c>
      <c r="H629" s="63">
        <v>0</v>
      </c>
    </row>
    <row r="630" spans="1:8" x14ac:dyDescent="0.25">
      <c r="A630" s="130" t="s">
        <v>1133</v>
      </c>
      <c r="B630" s="88" t="s">
        <v>809</v>
      </c>
      <c r="C630" s="88" t="s">
        <v>810</v>
      </c>
      <c r="D630" s="130" t="s">
        <v>1133</v>
      </c>
      <c r="E630" s="131" t="s">
        <v>804</v>
      </c>
      <c r="F630" s="88">
        <v>1</v>
      </c>
      <c r="G630" s="63">
        <v>0</v>
      </c>
      <c r="H630" s="63">
        <v>0</v>
      </c>
    </row>
    <row r="631" spans="1:8" x14ac:dyDescent="0.25">
      <c r="A631" s="93"/>
      <c r="B631" s="89"/>
      <c r="C631" s="89"/>
      <c r="D631" s="93"/>
      <c r="E631" s="89"/>
      <c r="F631" s="89"/>
      <c r="G631" s="63">
        <v>0</v>
      </c>
      <c r="H631" s="63">
        <v>0</v>
      </c>
    </row>
    <row r="632" spans="1:8" x14ac:dyDescent="0.25">
      <c r="A632" s="94"/>
      <c r="B632" s="90"/>
      <c r="C632" s="90"/>
      <c r="D632" s="94"/>
      <c r="E632" s="90"/>
      <c r="F632" s="90"/>
      <c r="G632" s="63">
        <v>0</v>
      </c>
      <c r="H632" s="63">
        <v>0</v>
      </c>
    </row>
    <row r="633" spans="1:8" x14ac:dyDescent="0.25">
      <c r="A633" s="130" t="s">
        <v>1133</v>
      </c>
      <c r="B633" s="88" t="s">
        <v>811</v>
      </c>
      <c r="C633" s="88" t="s">
        <v>812</v>
      </c>
      <c r="D633" s="130" t="s">
        <v>1133</v>
      </c>
      <c r="E633" s="131" t="s">
        <v>804</v>
      </c>
      <c r="F633" s="88">
        <v>1</v>
      </c>
      <c r="G633" s="63">
        <v>0</v>
      </c>
      <c r="H633" s="63">
        <v>0</v>
      </c>
    </row>
    <row r="634" spans="1:8" x14ac:dyDescent="0.25">
      <c r="A634" s="93"/>
      <c r="B634" s="89"/>
      <c r="C634" s="89"/>
      <c r="D634" s="93"/>
      <c r="E634" s="89"/>
      <c r="F634" s="89"/>
      <c r="G634" s="63">
        <v>0</v>
      </c>
      <c r="H634" s="63">
        <v>0</v>
      </c>
    </row>
    <row r="635" spans="1:8" x14ac:dyDescent="0.25">
      <c r="A635" s="94"/>
      <c r="B635" s="90"/>
      <c r="C635" s="90"/>
      <c r="D635" s="94"/>
      <c r="E635" s="90"/>
      <c r="F635" s="90"/>
      <c r="G635" s="63">
        <v>0</v>
      </c>
      <c r="H635" s="63">
        <v>0</v>
      </c>
    </row>
    <row r="636" spans="1:8" x14ac:dyDescent="0.25">
      <c r="A636" s="130" t="s">
        <v>1133</v>
      </c>
      <c r="B636" s="88" t="s">
        <v>813</v>
      </c>
      <c r="C636" s="88" t="s">
        <v>814</v>
      </c>
      <c r="D636" s="130" t="s">
        <v>1133</v>
      </c>
      <c r="E636" s="131" t="s">
        <v>804</v>
      </c>
      <c r="F636" s="88">
        <v>1</v>
      </c>
      <c r="G636" s="63">
        <v>0</v>
      </c>
      <c r="H636" s="63">
        <v>0</v>
      </c>
    </row>
    <row r="637" spans="1:8" x14ac:dyDescent="0.25">
      <c r="A637" s="93"/>
      <c r="B637" s="89"/>
      <c r="C637" s="89"/>
      <c r="D637" s="93"/>
      <c r="E637" s="89"/>
      <c r="F637" s="89"/>
      <c r="G637" s="63">
        <v>0</v>
      </c>
      <c r="H637" s="63">
        <v>0</v>
      </c>
    </row>
    <row r="638" spans="1:8" x14ac:dyDescent="0.25">
      <c r="A638" s="94"/>
      <c r="B638" s="90"/>
      <c r="C638" s="90"/>
      <c r="D638" s="94"/>
      <c r="E638" s="90"/>
      <c r="F638" s="90"/>
      <c r="G638" s="63">
        <v>0</v>
      </c>
      <c r="H638" s="63">
        <v>0</v>
      </c>
    </row>
    <row r="639" spans="1:8" x14ac:dyDescent="0.25">
      <c r="A639" s="88" t="s">
        <v>815</v>
      </c>
      <c r="B639" s="130" t="s">
        <v>816</v>
      </c>
      <c r="C639" s="88" t="s">
        <v>817</v>
      </c>
      <c r="D639" s="130" t="s">
        <v>1133</v>
      </c>
      <c r="E639" s="131" t="s">
        <v>804</v>
      </c>
      <c r="F639" s="88">
        <v>1</v>
      </c>
      <c r="G639" s="63">
        <v>719.8</v>
      </c>
      <c r="H639" s="63">
        <v>430</v>
      </c>
    </row>
    <row r="640" spans="1:8" x14ac:dyDescent="0.25">
      <c r="A640" s="89"/>
      <c r="B640" s="93"/>
      <c r="C640" s="89"/>
      <c r="D640" s="93"/>
      <c r="E640" s="89"/>
      <c r="F640" s="89"/>
      <c r="G640" s="63"/>
      <c r="H640" s="63"/>
    </row>
    <row r="641" spans="1:8" x14ac:dyDescent="0.25">
      <c r="A641" s="90"/>
      <c r="B641" s="94"/>
      <c r="C641" s="90"/>
      <c r="D641" s="94"/>
      <c r="E641" s="90"/>
      <c r="F641" s="90"/>
      <c r="G641" s="63"/>
      <c r="H641" s="63"/>
    </row>
    <row r="642" spans="1:8" x14ac:dyDescent="0.25">
      <c r="A642" s="88" t="s">
        <v>818</v>
      </c>
      <c r="B642" s="130" t="s">
        <v>819</v>
      </c>
      <c r="C642" s="88" t="s">
        <v>817</v>
      </c>
      <c r="D642" s="130" t="s">
        <v>1133</v>
      </c>
      <c r="E642" s="131" t="s">
        <v>804</v>
      </c>
      <c r="F642" s="88">
        <v>1</v>
      </c>
      <c r="G642" s="63">
        <v>719.8</v>
      </c>
      <c r="H642" s="63">
        <v>430</v>
      </c>
    </row>
    <row r="643" spans="1:8" x14ac:dyDescent="0.25">
      <c r="A643" s="89"/>
      <c r="B643" s="93"/>
      <c r="C643" s="89"/>
      <c r="D643" s="93"/>
      <c r="E643" s="89"/>
      <c r="F643" s="89"/>
      <c r="G643" s="63"/>
      <c r="H643" s="63"/>
    </row>
    <row r="644" spans="1:8" x14ac:dyDescent="0.25">
      <c r="A644" s="89"/>
      <c r="B644" s="93"/>
      <c r="C644" s="89"/>
      <c r="D644" s="94"/>
      <c r="E644" s="89"/>
      <c r="F644" s="89"/>
      <c r="G644" s="63"/>
      <c r="H644" s="63"/>
    </row>
    <row r="645" spans="1:8" x14ac:dyDescent="0.25">
      <c r="A645" s="129" t="s">
        <v>820</v>
      </c>
      <c r="B645" s="129" t="s">
        <v>821</v>
      </c>
      <c r="C645" s="129" t="s">
        <v>822</v>
      </c>
      <c r="D645" s="129" t="s">
        <v>823</v>
      </c>
      <c r="E645" s="129" t="s">
        <v>840</v>
      </c>
      <c r="F645" s="129" t="s">
        <v>824</v>
      </c>
      <c r="G645" s="64">
        <v>0</v>
      </c>
      <c r="H645" s="64">
        <v>0</v>
      </c>
    </row>
    <row r="646" spans="1:8" x14ac:dyDescent="0.25">
      <c r="A646" s="129"/>
      <c r="B646" s="129"/>
      <c r="C646" s="129"/>
      <c r="D646" s="129"/>
      <c r="E646" s="129"/>
      <c r="F646" s="129"/>
      <c r="G646" s="27">
        <v>0</v>
      </c>
      <c r="H646" s="47"/>
    </row>
    <row r="647" spans="1:8" x14ac:dyDescent="0.25">
      <c r="A647" s="129"/>
      <c r="B647" s="129"/>
      <c r="C647" s="129"/>
      <c r="D647" s="129"/>
      <c r="E647" s="129"/>
      <c r="F647" s="129"/>
      <c r="G647" s="64">
        <v>0</v>
      </c>
      <c r="H647" s="64">
        <v>0</v>
      </c>
    </row>
    <row r="648" spans="1:8" x14ac:dyDescent="0.25">
      <c r="A648" s="129" t="s">
        <v>820</v>
      </c>
      <c r="B648" s="129" t="s">
        <v>821</v>
      </c>
      <c r="C648" s="129" t="s">
        <v>825</v>
      </c>
      <c r="D648" s="129" t="s">
        <v>826</v>
      </c>
      <c r="E648" s="129" t="s">
        <v>840</v>
      </c>
      <c r="F648" s="129" t="s">
        <v>305</v>
      </c>
      <c r="G648" s="64">
        <v>0</v>
      </c>
      <c r="H648" s="64">
        <v>0</v>
      </c>
    </row>
    <row r="649" spans="1:8" x14ac:dyDescent="0.25">
      <c r="A649" s="129"/>
      <c r="B649" s="129"/>
      <c r="C649" s="129"/>
      <c r="D649" s="129"/>
      <c r="E649" s="129"/>
      <c r="F649" s="129"/>
      <c r="G649" s="64"/>
      <c r="H649" s="27">
        <v>0</v>
      </c>
    </row>
    <row r="650" spans="1:8" x14ac:dyDescent="0.25">
      <c r="A650" s="129"/>
      <c r="B650" s="129"/>
      <c r="C650" s="129"/>
      <c r="D650" s="129"/>
      <c r="E650" s="129"/>
      <c r="F650" s="129"/>
      <c r="G650" s="64">
        <v>1000</v>
      </c>
      <c r="H650" s="64">
        <v>0</v>
      </c>
    </row>
    <row r="651" spans="1:8" x14ac:dyDescent="0.25">
      <c r="A651" s="129" t="s">
        <v>820</v>
      </c>
      <c r="B651" s="129" t="s">
        <v>827</v>
      </c>
      <c r="C651" s="129" t="s">
        <v>828</v>
      </c>
      <c r="D651" s="129" t="s">
        <v>829</v>
      </c>
      <c r="E651" s="129" t="s">
        <v>840</v>
      </c>
      <c r="F651" s="129" t="s">
        <v>318</v>
      </c>
      <c r="G651" s="64">
        <v>0</v>
      </c>
      <c r="H651" s="64">
        <v>0</v>
      </c>
    </row>
    <row r="652" spans="1:8" x14ac:dyDescent="0.25">
      <c r="A652" s="129"/>
      <c r="B652" s="129"/>
      <c r="C652" s="129"/>
      <c r="D652" s="129"/>
      <c r="E652" s="129"/>
      <c r="F652" s="129"/>
      <c r="G652" s="27">
        <v>0</v>
      </c>
      <c r="H652" s="27">
        <v>0</v>
      </c>
    </row>
    <row r="653" spans="1:8" x14ac:dyDescent="0.25">
      <c r="A653" s="129"/>
      <c r="B653" s="129"/>
      <c r="C653" s="129"/>
      <c r="D653" s="129"/>
      <c r="E653" s="129"/>
      <c r="F653" s="129"/>
      <c r="G653" s="64">
        <v>1000</v>
      </c>
      <c r="H653" s="64">
        <v>0</v>
      </c>
    </row>
    <row r="654" spans="1:8" x14ac:dyDescent="0.25">
      <c r="A654" s="129" t="s">
        <v>820</v>
      </c>
      <c r="B654" s="129" t="s">
        <v>830</v>
      </c>
      <c r="C654" s="129" t="s">
        <v>831</v>
      </c>
      <c r="D654" s="129" t="s">
        <v>832</v>
      </c>
      <c r="E654" s="129" t="s">
        <v>840</v>
      </c>
      <c r="F654" s="129" t="s">
        <v>833</v>
      </c>
      <c r="G654" s="64">
        <v>0</v>
      </c>
      <c r="H654" s="64">
        <v>0</v>
      </c>
    </row>
    <row r="655" spans="1:8" x14ac:dyDescent="0.25">
      <c r="A655" s="129"/>
      <c r="B655" s="129"/>
      <c r="C655" s="129"/>
      <c r="D655" s="129"/>
      <c r="E655" s="129"/>
      <c r="F655" s="129"/>
      <c r="G655" s="64"/>
      <c r="H655" s="64">
        <v>0</v>
      </c>
    </row>
    <row r="656" spans="1:8" x14ac:dyDescent="0.25">
      <c r="A656" s="129"/>
      <c r="B656" s="129"/>
      <c r="C656" s="129"/>
      <c r="D656" s="129"/>
      <c r="E656" s="129"/>
      <c r="F656" s="129"/>
      <c r="G656" s="64">
        <v>1000</v>
      </c>
      <c r="H656" s="64">
        <v>0</v>
      </c>
    </row>
    <row r="657" spans="1:8" x14ac:dyDescent="0.25">
      <c r="A657" s="129" t="s">
        <v>820</v>
      </c>
      <c r="B657" s="129" t="s">
        <v>834</v>
      </c>
      <c r="C657" s="129" t="s">
        <v>835</v>
      </c>
      <c r="D657" s="129" t="s">
        <v>836</v>
      </c>
      <c r="E657" s="129" t="s">
        <v>840</v>
      </c>
      <c r="F657" s="129" t="s">
        <v>331</v>
      </c>
      <c r="G657" s="64">
        <v>0</v>
      </c>
      <c r="H657" s="64">
        <v>0</v>
      </c>
    </row>
    <row r="658" spans="1:8" x14ac:dyDescent="0.25">
      <c r="A658" s="129"/>
      <c r="B658" s="129"/>
      <c r="C658" s="129"/>
      <c r="D658" s="129"/>
      <c r="E658" s="129"/>
      <c r="F658" s="129"/>
      <c r="G658" s="64"/>
      <c r="H658" s="27">
        <v>0</v>
      </c>
    </row>
    <row r="659" spans="1:8" x14ac:dyDescent="0.25">
      <c r="A659" s="129"/>
      <c r="B659" s="129"/>
      <c r="C659" s="129"/>
      <c r="D659" s="129"/>
      <c r="E659" s="129"/>
      <c r="F659" s="129"/>
      <c r="G659" s="64">
        <v>1000</v>
      </c>
      <c r="H659" s="64">
        <v>0</v>
      </c>
    </row>
    <row r="660" spans="1:8" x14ac:dyDescent="0.25">
      <c r="A660" s="129" t="s">
        <v>820</v>
      </c>
      <c r="B660" s="129" t="s">
        <v>837</v>
      </c>
      <c r="C660" s="129" t="s">
        <v>838</v>
      </c>
      <c r="D660" s="129" t="s">
        <v>839</v>
      </c>
      <c r="E660" s="129" t="s">
        <v>840</v>
      </c>
      <c r="F660" s="129" t="s">
        <v>335</v>
      </c>
      <c r="G660" s="64">
        <v>0</v>
      </c>
      <c r="H660" s="64">
        <v>0</v>
      </c>
    </row>
    <row r="661" spans="1:8" x14ac:dyDescent="0.25">
      <c r="A661" s="129"/>
      <c r="B661" s="129"/>
      <c r="C661" s="129"/>
      <c r="D661" s="129"/>
      <c r="E661" s="129"/>
      <c r="F661" s="129"/>
      <c r="G661" s="64"/>
      <c r="H661" s="27">
        <v>0</v>
      </c>
    </row>
    <row r="662" spans="1:8" x14ac:dyDescent="0.25">
      <c r="A662" s="129"/>
      <c r="B662" s="129"/>
      <c r="C662" s="129"/>
      <c r="D662" s="129"/>
      <c r="E662" s="129"/>
      <c r="F662" s="129"/>
      <c r="G662" s="64">
        <v>1000</v>
      </c>
      <c r="H662" s="64">
        <v>0</v>
      </c>
    </row>
    <row r="663" spans="1:8" x14ac:dyDescent="0.25">
      <c r="A663" s="113" t="s">
        <v>841</v>
      </c>
      <c r="B663" s="116" t="s">
        <v>842</v>
      </c>
      <c r="C663" s="116" t="s">
        <v>99</v>
      </c>
      <c r="D663" s="116" t="s">
        <v>843</v>
      </c>
      <c r="E663" s="116" t="s">
        <v>844</v>
      </c>
      <c r="F663" s="126" t="s">
        <v>845</v>
      </c>
      <c r="G663" s="32">
        <v>1945.65</v>
      </c>
      <c r="H663" s="32">
        <v>4981</v>
      </c>
    </row>
    <row r="664" spans="1:8" x14ac:dyDescent="0.25">
      <c r="A664" s="114"/>
      <c r="B664" s="117"/>
      <c r="C664" s="117"/>
      <c r="D664" s="117"/>
      <c r="E664" s="117"/>
      <c r="F664" s="127"/>
      <c r="G664" s="32">
        <v>1556</v>
      </c>
      <c r="H664" s="32">
        <v>0</v>
      </c>
    </row>
    <row r="665" spans="1:8" x14ac:dyDescent="0.25">
      <c r="A665" s="115"/>
      <c r="B665" s="118"/>
      <c r="C665" s="118"/>
      <c r="D665" s="118"/>
      <c r="E665" s="118"/>
      <c r="F665" s="128"/>
      <c r="G665" s="33"/>
      <c r="H665" s="32">
        <v>0</v>
      </c>
    </row>
    <row r="666" spans="1:8" x14ac:dyDescent="0.25">
      <c r="A666" s="113" t="s">
        <v>846</v>
      </c>
      <c r="B666" s="116" t="s">
        <v>847</v>
      </c>
      <c r="C666" s="116" t="s">
        <v>99</v>
      </c>
      <c r="D666" s="116" t="s">
        <v>848</v>
      </c>
      <c r="E666" s="116" t="s">
        <v>844</v>
      </c>
      <c r="F666" s="126" t="s">
        <v>845</v>
      </c>
      <c r="G666" s="32">
        <v>1945.65</v>
      </c>
      <c r="H666" s="32">
        <v>10459</v>
      </c>
    </row>
    <row r="667" spans="1:8" x14ac:dyDescent="0.25">
      <c r="A667" s="114"/>
      <c r="B667" s="117"/>
      <c r="C667" s="117"/>
      <c r="D667" s="117"/>
      <c r="E667" s="117"/>
      <c r="F667" s="127"/>
      <c r="G667" s="32">
        <v>1739</v>
      </c>
      <c r="H667" s="32">
        <v>0</v>
      </c>
    </row>
    <row r="668" spans="1:8" x14ac:dyDescent="0.25">
      <c r="A668" s="115"/>
      <c r="B668" s="118"/>
      <c r="C668" s="118"/>
      <c r="D668" s="118"/>
      <c r="E668" s="118"/>
      <c r="F668" s="128"/>
      <c r="G668" s="33"/>
      <c r="H668" s="32">
        <v>0</v>
      </c>
    </row>
    <row r="669" spans="1:8" x14ac:dyDescent="0.25">
      <c r="A669" s="113" t="s">
        <v>849</v>
      </c>
      <c r="B669" s="116" t="s">
        <v>850</v>
      </c>
      <c r="C669" s="116" t="s">
        <v>99</v>
      </c>
      <c r="D669" s="116" t="s">
        <v>851</v>
      </c>
      <c r="E669" s="116" t="s">
        <v>844</v>
      </c>
      <c r="F669" s="126" t="s">
        <v>845</v>
      </c>
      <c r="G669" s="32">
        <v>1945.65</v>
      </c>
      <c r="H669" s="32">
        <v>3912</v>
      </c>
    </row>
    <row r="670" spans="1:8" x14ac:dyDescent="0.25">
      <c r="A670" s="114"/>
      <c r="B670" s="117"/>
      <c r="C670" s="117"/>
      <c r="D670" s="117"/>
      <c r="E670" s="117"/>
      <c r="F670" s="127"/>
      <c r="G670" s="32">
        <v>1843</v>
      </c>
      <c r="H670" s="32">
        <v>0</v>
      </c>
    </row>
    <row r="671" spans="1:8" x14ac:dyDescent="0.25">
      <c r="A671" s="115"/>
      <c r="B671" s="118"/>
      <c r="C671" s="118"/>
      <c r="D671" s="118"/>
      <c r="E671" s="118"/>
      <c r="F671" s="128"/>
      <c r="G671" s="33"/>
      <c r="H671" s="32">
        <v>0</v>
      </c>
    </row>
    <row r="672" spans="1:8" x14ac:dyDescent="0.25">
      <c r="A672" s="113" t="s">
        <v>852</v>
      </c>
      <c r="B672" s="116" t="s">
        <v>853</v>
      </c>
      <c r="C672" s="116" t="s">
        <v>99</v>
      </c>
      <c r="D672" s="116" t="s">
        <v>839</v>
      </c>
      <c r="E672" s="116" t="s">
        <v>844</v>
      </c>
      <c r="F672" s="126" t="s">
        <v>845</v>
      </c>
      <c r="G672" s="65">
        <v>1945.65</v>
      </c>
      <c r="H672" s="32">
        <v>6560</v>
      </c>
    </row>
    <row r="673" spans="1:8" x14ac:dyDescent="0.25">
      <c r="A673" s="114"/>
      <c r="B673" s="117"/>
      <c r="C673" s="117"/>
      <c r="D673" s="117"/>
      <c r="E673" s="117"/>
      <c r="F673" s="127"/>
      <c r="G673" s="32">
        <v>1000</v>
      </c>
      <c r="H673" s="32">
        <v>2400</v>
      </c>
    </row>
    <row r="674" spans="1:8" x14ac:dyDescent="0.25">
      <c r="A674" s="115"/>
      <c r="B674" s="118"/>
      <c r="C674" s="118"/>
      <c r="D674" s="118"/>
      <c r="E674" s="118"/>
      <c r="F674" s="128"/>
      <c r="G674" s="33"/>
      <c r="H674" s="32">
        <v>0</v>
      </c>
    </row>
    <row r="675" spans="1:8" x14ac:dyDescent="0.25">
      <c r="A675" s="113" t="s">
        <v>854</v>
      </c>
      <c r="B675" s="116" t="s">
        <v>636</v>
      </c>
      <c r="C675" s="116" t="s">
        <v>99</v>
      </c>
      <c r="D675" s="116" t="s">
        <v>855</v>
      </c>
      <c r="E675" s="116" t="s">
        <v>844</v>
      </c>
      <c r="F675" s="126" t="s">
        <v>845</v>
      </c>
      <c r="G675" s="65">
        <v>1945.65</v>
      </c>
      <c r="H675" s="32">
        <v>3912</v>
      </c>
    </row>
    <row r="676" spans="1:8" x14ac:dyDescent="0.25">
      <c r="A676" s="114"/>
      <c r="B676" s="117"/>
      <c r="C676" s="117"/>
      <c r="D676" s="117"/>
      <c r="E676" s="117"/>
      <c r="F676" s="127"/>
      <c r="G676" s="32">
        <v>2000</v>
      </c>
      <c r="H676" s="32">
        <v>0</v>
      </c>
    </row>
    <row r="677" spans="1:8" x14ac:dyDescent="0.25">
      <c r="A677" s="115"/>
      <c r="B677" s="118"/>
      <c r="C677" s="118"/>
      <c r="D677" s="118"/>
      <c r="E677" s="118"/>
      <c r="F677" s="128"/>
      <c r="G677" s="33"/>
      <c r="H677" s="32">
        <v>0</v>
      </c>
    </row>
    <row r="678" spans="1:8" x14ac:dyDescent="0.25">
      <c r="A678" s="113" t="s">
        <v>856</v>
      </c>
      <c r="B678" s="116" t="s">
        <v>301</v>
      </c>
      <c r="C678" s="116" t="s">
        <v>99</v>
      </c>
      <c r="D678" s="116" t="s">
        <v>857</v>
      </c>
      <c r="E678" s="116" t="s">
        <v>844</v>
      </c>
      <c r="F678" s="126" t="s">
        <v>845</v>
      </c>
      <c r="G678" s="65">
        <v>1945.65</v>
      </c>
      <c r="H678" s="32">
        <v>3912</v>
      </c>
    </row>
    <row r="679" spans="1:8" x14ac:dyDescent="0.25">
      <c r="A679" s="114"/>
      <c r="B679" s="117"/>
      <c r="C679" s="117"/>
      <c r="D679" s="117"/>
      <c r="E679" s="117"/>
      <c r="F679" s="127"/>
      <c r="G679" s="32">
        <v>2000</v>
      </c>
      <c r="H679" s="32">
        <v>0</v>
      </c>
    </row>
    <row r="680" spans="1:8" x14ac:dyDescent="0.25">
      <c r="A680" s="115"/>
      <c r="B680" s="118"/>
      <c r="C680" s="118"/>
      <c r="D680" s="118"/>
      <c r="E680" s="118"/>
      <c r="F680" s="128"/>
      <c r="G680" s="33"/>
      <c r="H680" s="32">
        <v>0</v>
      </c>
    </row>
    <row r="681" spans="1:8" x14ac:dyDescent="0.25">
      <c r="A681" s="113" t="s">
        <v>858</v>
      </c>
      <c r="B681" s="116" t="s">
        <v>859</v>
      </c>
      <c r="C681" s="116" t="s">
        <v>99</v>
      </c>
      <c r="D681" s="116" t="s">
        <v>860</v>
      </c>
      <c r="E681" s="116" t="s">
        <v>844</v>
      </c>
      <c r="F681" s="126" t="s">
        <v>845</v>
      </c>
      <c r="G681" s="32">
        <v>0</v>
      </c>
      <c r="H681" s="32">
        <v>0</v>
      </c>
    </row>
    <row r="682" spans="1:8" x14ac:dyDescent="0.25">
      <c r="A682" s="114"/>
      <c r="B682" s="117"/>
      <c r="C682" s="117"/>
      <c r="D682" s="117"/>
      <c r="E682" s="117"/>
      <c r="F682" s="127"/>
      <c r="G682" s="32">
        <v>1000</v>
      </c>
      <c r="H682" s="32">
        <v>0</v>
      </c>
    </row>
    <row r="683" spans="1:8" x14ac:dyDescent="0.25">
      <c r="A683" s="115"/>
      <c r="B683" s="118"/>
      <c r="C683" s="118"/>
      <c r="D683" s="118"/>
      <c r="E683" s="118"/>
      <c r="F683" s="128"/>
      <c r="G683" s="33"/>
      <c r="H683" s="32">
        <v>0</v>
      </c>
    </row>
    <row r="684" spans="1:8" ht="28.5" x14ac:dyDescent="0.25">
      <c r="A684" s="9" t="s">
        <v>1133</v>
      </c>
      <c r="B684" s="9" t="str">
        <f>UPPER("Mtra. Irene Escobar Castro")</f>
        <v>MTRA. IRENE ESCOBAR CASTRO</v>
      </c>
      <c r="C684" s="9" t="str">
        <f>UPPER("Ciclo de Conferencias en Materia de Propiedad Industrial")</f>
        <v>CICLO DE CONFERENCIAS EN MATERIA DE PROPIEDAD INDUSTRIAL</v>
      </c>
      <c r="D684" s="9" t="str">
        <f>UPPER("Propiedad Industrial")</f>
        <v>PROPIEDAD INDUSTRIAL</v>
      </c>
      <c r="E684" s="10" t="str">
        <f>UPPER("San Luis Potosí")</f>
        <v>SAN LUIS POTOSÍ</v>
      </c>
      <c r="F684" s="5" t="s">
        <v>861</v>
      </c>
      <c r="G684" s="47" t="s">
        <v>862</v>
      </c>
      <c r="H684" s="47" t="s">
        <v>862</v>
      </c>
    </row>
    <row r="685" spans="1:8" ht="28.5" x14ac:dyDescent="0.25">
      <c r="A685" s="9" t="s">
        <v>1133</v>
      </c>
      <c r="B685" s="9" t="str">
        <f>UPPER("Mtra. Lorena Hernández Sivla")</f>
        <v>MTRA. LORENA HERNÁNDEZ SIVLA</v>
      </c>
      <c r="C685" s="9" t="str">
        <f>UPPER("Ciclo de Conferencias en Materia de Propiedad Industrial")</f>
        <v>CICLO DE CONFERENCIAS EN MATERIA DE PROPIEDAD INDUSTRIAL</v>
      </c>
      <c r="D685" s="9" t="str">
        <f>UPPER("Propiedad Industrial")</f>
        <v>PROPIEDAD INDUSTRIAL</v>
      </c>
      <c r="E685" s="10" t="str">
        <f t="shared" ref="E685:E698" si="8">UPPER("San Luis Potosí")</f>
        <v>SAN LUIS POTOSÍ</v>
      </c>
      <c r="F685" s="5" t="s">
        <v>861</v>
      </c>
      <c r="G685" s="47" t="s">
        <v>862</v>
      </c>
      <c r="H685" s="47" t="s">
        <v>862</v>
      </c>
    </row>
    <row r="686" spans="1:8" ht="28.5" x14ac:dyDescent="0.25">
      <c r="A686" s="9" t="s">
        <v>1133</v>
      </c>
      <c r="B686" s="9" t="str">
        <f>UPPER("Lic. Ulises Camacho Dávila")</f>
        <v>LIC. ULISES CAMACHO DÁVILA</v>
      </c>
      <c r="C686" s="18" t="s">
        <v>892</v>
      </c>
      <c r="D686" s="9" t="str">
        <f>UPPER("Procedencia y Demanda")</f>
        <v>PROCEDENCIA Y DEMANDA</v>
      </c>
      <c r="E686" s="10" t="str">
        <f t="shared" si="8"/>
        <v>SAN LUIS POTOSÍ</v>
      </c>
      <c r="F686" s="5" t="s">
        <v>863</v>
      </c>
      <c r="G686" s="47" t="s">
        <v>862</v>
      </c>
      <c r="H686" s="47" t="s">
        <v>862</v>
      </c>
    </row>
    <row r="687" spans="1:8" ht="28.5" x14ac:dyDescent="0.25">
      <c r="A687" s="9" t="s">
        <v>1133</v>
      </c>
      <c r="B687" s="9" t="str">
        <f>UPPER("Lic. José de Jesús López Torres")</f>
        <v>LIC. JOSÉ DE JESÚS LÓPEZ TORRES</v>
      </c>
      <c r="C687" s="18" t="s">
        <v>892</v>
      </c>
      <c r="D687" s="9" t="str">
        <f>UPPER("Substanciación. Suspensión del Acto Reclamado")</f>
        <v>SUBSTANCIACIÓN. SUSPENSIÓN DEL ACTO RECLAMADO</v>
      </c>
      <c r="E687" s="10" t="str">
        <f t="shared" si="8"/>
        <v>SAN LUIS POTOSÍ</v>
      </c>
      <c r="F687" s="9" t="s">
        <v>864</v>
      </c>
      <c r="G687" s="47" t="s">
        <v>862</v>
      </c>
      <c r="H687" s="47" t="s">
        <v>862</v>
      </c>
    </row>
    <row r="688" spans="1:8" ht="42.75" x14ac:dyDescent="0.25">
      <c r="A688" s="9" t="s">
        <v>1133</v>
      </c>
      <c r="B688" s="9" t="str">
        <f>UPPER("Lic. María Gabriela Ávila Veyna")</f>
        <v>LIC. MARÍA GABRIELA ÁVILA VEYNA</v>
      </c>
      <c r="C688" s="18" t="s">
        <v>891</v>
      </c>
      <c r="D688" s="9" t="str">
        <f>UPPER("Teoría del Conflicto. Técnicas de Mediación y Negociación. Primera Parte")</f>
        <v>TEORÍA DEL CONFLICTO. TÉCNICAS DE MEDIACIÓN Y NEGOCIACIÓN. PRIMERA PARTE</v>
      </c>
      <c r="E688" s="10" t="str">
        <f t="shared" si="8"/>
        <v>SAN LUIS POTOSÍ</v>
      </c>
      <c r="F688" s="9" t="s">
        <v>865</v>
      </c>
      <c r="G688" s="47" t="s">
        <v>862</v>
      </c>
      <c r="H688" s="47" t="s">
        <v>862</v>
      </c>
    </row>
    <row r="689" spans="1:8" ht="28.5" x14ac:dyDescent="0.25">
      <c r="A689" s="9" t="s">
        <v>1133</v>
      </c>
      <c r="B689" s="9" t="str">
        <f>UPPER("Lic. José Reyes Sustaita Montenegro")</f>
        <v>LIC. JOSÉ REYES SUSTAITA MONTENEGRO</v>
      </c>
      <c r="C689" s="18" t="s">
        <v>891</v>
      </c>
      <c r="D689" s="9" t="str">
        <f>UPPER("Teoría del Conflicto")</f>
        <v>TEORÍA DEL CONFLICTO</v>
      </c>
      <c r="E689" s="10" t="str">
        <f t="shared" si="8"/>
        <v>SAN LUIS POTOSÍ</v>
      </c>
      <c r="F689" s="9" t="s">
        <v>866</v>
      </c>
      <c r="G689" s="47" t="s">
        <v>862</v>
      </c>
      <c r="H689" s="47" t="s">
        <v>862</v>
      </c>
    </row>
    <row r="690" spans="1:8" ht="28.5" x14ac:dyDescent="0.25">
      <c r="A690" s="9" t="s">
        <v>1133</v>
      </c>
      <c r="B690" s="9" t="str">
        <f>UPPER("Lic. Teresa de Jesús Camarillo Campos")</f>
        <v>LIC. TERESA DE JESÚS CAMARILLO CAMPOS</v>
      </c>
      <c r="C690" s="18" t="s">
        <v>891</v>
      </c>
      <c r="D690" s="9" t="str">
        <f>UPPER("Mecanismos Alternos de Solución de Conflictos")</f>
        <v>MECANISMOS ALTERNOS DE SOLUCIÓN DE CONFLICTOS</v>
      </c>
      <c r="E690" s="10" t="str">
        <f t="shared" si="8"/>
        <v>SAN LUIS POTOSÍ</v>
      </c>
      <c r="F690" s="9" t="s">
        <v>867</v>
      </c>
      <c r="G690" s="47" t="s">
        <v>862</v>
      </c>
      <c r="H690" s="47" t="s">
        <v>862</v>
      </c>
    </row>
    <row r="691" spans="1:8" ht="28.5" x14ac:dyDescent="0.25">
      <c r="A691" s="9" t="s">
        <v>1133</v>
      </c>
      <c r="B691" s="9" t="str">
        <f>UPPER("Lic. Diego Alonso Ávila Veyna")</f>
        <v>LIC. DIEGO ALONSO ÁVILA VEYNA</v>
      </c>
      <c r="C691" s="18" t="s">
        <v>891</v>
      </c>
      <c r="D691" s="9" t="str">
        <f>UPPER("Técnicas de Mediación y Negociación. Primera Parte")</f>
        <v>TÉCNICAS DE MEDIACIÓN Y NEGOCIACIÓN. PRIMERA PARTE</v>
      </c>
      <c r="E691" s="10" t="str">
        <f t="shared" si="8"/>
        <v>SAN LUIS POTOSÍ</v>
      </c>
      <c r="F691" s="9" t="s">
        <v>868</v>
      </c>
      <c r="G691" s="47" t="s">
        <v>862</v>
      </c>
      <c r="H691" s="47" t="s">
        <v>862</v>
      </c>
    </row>
    <row r="692" spans="1:8" ht="28.5" x14ac:dyDescent="0.25">
      <c r="A692" s="9" t="s">
        <v>869</v>
      </c>
      <c r="B692" s="9" t="str">
        <f>UPPER("Dr. Wil Panster")</f>
        <v>DR. WIL PANSTER</v>
      </c>
      <c r="C692" s="18" t="s">
        <v>890</v>
      </c>
      <c r="D692" s="9" t="str">
        <f t="shared" ref="D692:D693" si="9">UPPER("Formación Estado Méxicano")</f>
        <v>FORMACIÓN ESTADO MÉXICANO</v>
      </c>
      <c r="E692" s="10" t="str">
        <f t="shared" si="8"/>
        <v>SAN LUIS POTOSÍ</v>
      </c>
      <c r="F692" s="9" t="s">
        <v>870</v>
      </c>
      <c r="G692" s="47" t="s">
        <v>871</v>
      </c>
      <c r="H692" s="47" t="s">
        <v>862</v>
      </c>
    </row>
    <row r="693" spans="1:8" ht="28.5" x14ac:dyDescent="0.25">
      <c r="A693" s="9" t="s">
        <v>872</v>
      </c>
      <c r="B693" s="9" t="str">
        <f>UPPER("Dr. Benjamín Smitjh")</f>
        <v>DR. BENJAMÍN SMITJH</v>
      </c>
      <c r="C693" s="18" t="s">
        <v>890</v>
      </c>
      <c r="D693" s="9" t="str">
        <f t="shared" si="9"/>
        <v>FORMACIÓN ESTADO MÉXICANO</v>
      </c>
      <c r="E693" s="10" t="str">
        <f t="shared" si="8"/>
        <v>SAN LUIS POTOSÍ</v>
      </c>
      <c r="F693" s="9" t="s">
        <v>870</v>
      </c>
      <c r="G693" s="47" t="s">
        <v>873</v>
      </c>
      <c r="H693" s="47" t="s">
        <v>862</v>
      </c>
    </row>
    <row r="694" spans="1:8" ht="28.5" x14ac:dyDescent="0.25">
      <c r="A694" s="9" t="s">
        <v>1133</v>
      </c>
      <c r="B694" s="9" t="str">
        <f>UPPER("Mtro. Patricio Rubio Ortiz")</f>
        <v>MTRO. PATRICIO RUBIO ORTIZ</v>
      </c>
      <c r="C694" s="18" t="s">
        <v>890</v>
      </c>
      <c r="D694" s="9" t="str">
        <f>UPPER("Formación Estado Méxicano")</f>
        <v>FORMACIÓN ESTADO MÉXICANO</v>
      </c>
      <c r="E694" s="10" t="str">
        <f t="shared" si="8"/>
        <v>SAN LUIS POTOSÍ</v>
      </c>
      <c r="F694" s="9" t="s">
        <v>870</v>
      </c>
      <c r="G694" s="47" t="s">
        <v>862</v>
      </c>
      <c r="H694" s="47" t="s">
        <v>862</v>
      </c>
    </row>
    <row r="695" spans="1:8" ht="28.5" x14ac:dyDescent="0.25">
      <c r="A695" s="9" t="s">
        <v>874</v>
      </c>
      <c r="B695" s="10" t="str">
        <f>UPPER("Dra. Beatriz Eugenia Tamés Peña")</f>
        <v>DRA. BEATRIZ EUGENIA TAMÉS PEÑA</v>
      </c>
      <c r="C695" s="9" t="str">
        <f>UPPER("Conferencia los Derechos Humanos y el Princpio Pro Persona")</f>
        <v>CONFERENCIA LOS DERECHOS HUMANOS Y EL PRINCPIO PRO PERSONA</v>
      </c>
      <c r="D695" s="10" t="str">
        <f>UPPER("Derechos Humanos")</f>
        <v>DERECHOS HUMANOS</v>
      </c>
      <c r="E695" s="10" t="str">
        <f t="shared" si="8"/>
        <v>SAN LUIS POTOSÍ</v>
      </c>
      <c r="F695" s="9" t="s">
        <v>875</v>
      </c>
      <c r="G695" s="47" t="s">
        <v>876</v>
      </c>
      <c r="H695" s="47" t="s">
        <v>877</v>
      </c>
    </row>
    <row r="696" spans="1:8" ht="42.75" x14ac:dyDescent="0.25">
      <c r="A696" s="9" t="s">
        <v>878</v>
      </c>
      <c r="B696" s="10" t="str">
        <f>UPPER("Lic. Humberto Manuel Román Franco")</f>
        <v>LIC. HUMBERTO MANUEL ROMÁN FRANCO</v>
      </c>
      <c r="C696" s="9" t="str">
        <f>UPPER("Curso el Juicio de Amparo Frente a la Reforma Constitucional en Materia de Juicio Acusatorio y Oral")</f>
        <v>CURSO EL JUICIO DE AMPARO FRENTE A LA REFORMA CONSTITUCIONAL EN MATERIA DE JUICIO ACUSATORIO Y ORAL</v>
      </c>
      <c r="D696" s="10" t="str">
        <f>UPPER("Juicio de Amparo")</f>
        <v>JUICIO DE AMPARO</v>
      </c>
      <c r="E696" s="10" t="str">
        <f t="shared" si="8"/>
        <v>SAN LUIS POTOSÍ</v>
      </c>
      <c r="F696" s="9" t="s">
        <v>879</v>
      </c>
      <c r="G696" s="47" t="s">
        <v>880</v>
      </c>
      <c r="H696" s="47" t="s">
        <v>881</v>
      </c>
    </row>
    <row r="697" spans="1:8" ht="28.5" x14ac:dyDescent="0.25">
      <c r="A697" s="9" t="s">
        <v>882</v>
      </c>
      <c r="B697" s="10" t="str">
        <f>UPPER("Mtro. Saúl García Corona")</f>
        <v>MTRO. SAÚL GARCÍA CORONA</v>
      </c>
      <c r="C697" s="9" t="str">
        <f>UPPER("Conferencia Estado de Derecho y Acceo a la Justicia")</f>
        <v>CONFERENCIA ESTADO DE DERECHO Y ACCEO A LA JUSTICIA</v>
      </c>
      <c r="D697" s="10" t="str">
        <f>UPPER("Acceso a al Justicia")</f>
        <v>ACCESO A AL JUSTICIA</v>
      </c>
      <c r="E697" s="10" t="str">
        <f t="shared" si="8"/>
        <v>SAN LUIS POTOSÍ</v>
      </c>
      <c r="F697" s="9" t="s">
        <v>883</v>
      </c>
      <c r="G697" s="47" t="s">
        <v>884</v>
      </c>
      <c r="H697" s="47" t="s">
        <v>885</v>
      </c>
    </row>
    <row r="698" spans="1:8" ht="28.5" x14ac:dyDescent="0.25">
      <c r="A698" s="9" t="s">
        <v>886</v>
      </c>
      <c r="B698" s="10" t="str">
        <f>UPPER("Mtro. Alex Ali Méndez Díaz")</f>
        <v>MTRO. ALEX ALI MÉNDEZ DÍAZ</v>
      </c>
      <c r="C698" s="9" t="str">
        <f>UPPER("Conferencia Familias Homoparentales en México")</f>
        <v>CONFERENCIA FAMILIAS HOMOPARENTALES EN MÉXICO</v>
      </c>
      <c r="D698" s="10" t="str">
        <f>UPPER("Familias Homoparentales")</f>
        <v>FAMILIAS HOMOPARENTALES</v>
      </c>
      <c r="E698" s="10" t="str">
        <f t="shared" si="8"/>
        <v>SAN LUIS POTOSÍ</v>
      </c>
      <c r="F698" s="9" t="s">
        <v>887</v>
      </c>
      <c r="G698" s="47" t="s">
        <v>888</v>
      </c>
      <c r="H698" s="47" t="s">
        <v>889</v>
      </c>
    </row>
    <row r="699" spans="1:8" ht="45" customHeight="1" x14ac:dyDescent="0.25">
      <c r="A699" s="88" t="s">
        <v>1133</v>
      </c>
      <c r="B699" s="88" t="s">
        <v>893</v>
      </c>
      <c r="C699" s="88" t="s">
        <v>910</v>
      </c>
      <c r="D699" s="88" t="s">
        <v>894</v>
      </c>
      <c r="E699" s="88" t="s">
        <v>1132</v>
      </c>
      <c r="F699" s="125" t="s">
        <v>895</v>
      </c>
      <c r="G699" s="66">
        <v>0</v>
      </c>
      <c r="H699" s="66">
        <v>0</v>
      </c>
    </row>
    <row r="700" spans="1:8" ht="45" customHeight="1" x14ac:dyDescent="0.25">
      <c r="A700" s="92"/>
      <c r="B700" s="92"/>
      <c r="C700" s="92"/>
      <c r="D700" s="92"/>
      <c r="E700" s="92"/>
      <c r="F700" s="92"/>
      <c r="G700" s="66">
        <v>0</v>
      </c>
      <c r="H700" s="66">
        <v>0</v>
      </c>
    </row>
    <row r="701" spans="1:8" ht="45" customHeight="1" x14ac:dyDescent="0.25">
      <c r="A701" s="88" t="s">
        <v>1133</v>
      </c>
      <c r="B701" s="88" t="s">
        <v>896</v>
      </c>
      <c r="C701" s="88" t="s">
        <v>911</v>
      </c>
      <c r="D701" s="88" t="s">
        <v>897</v>
      </c>
      <c r="E701" s="88" t="s">
        <v>1132</v>
      </c>
      <c r="F701" s="125" t="s">
        <v>898</v>
      </c>
      <c r="G701" s="66">
        <v>0</v>
      </c>
      <c r="H701" s="66">
        <v>0</v>
      </c>
    </row>
    <row r="702" spans="1:8" ht="45" customHeight="1" x14ac:dyDescent="0.25">
      <c r="A702" s="92"/>
      <c r="B702" s="92"/>
      <c r="C702" s="92"/>
      <c r="D702" s="92"/>
      <c r="E702" s="92"/>
      <c r="F702" s="92"/>
      <c r="G702" s="66">
        <v>0</v>
      </c>
      <c r="H702" s="66">
        <v>0</v>
      </c>
    </row>
    <row r="703" spans="1:8" ht="45" customHeight="1" x14ac:dyDescent="0.25">
      <c r="A703" s="88" t="s">
        <v>899</v>
      </c>
      <c r="B703" s="88" t="s">
        <v>900</v>
      </c>
      <c r="C703" s="88" t="s">
        <v>912</v>
      </c>
      <c r="D703" s="88" t="s">
        <v>901</v>
      </c>
      <c r="E703" s="88" t="s">
        <v>1132</v>
      </c>
      <c r="F703" s="125" t="s">
        <v>260</v>
      </c>
      <c r="G703" s="66">
        <v>1339.49</v>
      </c>
      <c r="H703" s="66">
        <v>0</v>
      </c>
    </row>
    <row r="704" spans="1:8" ht="45" customHeight="1" x14ac:dyDescent="0.25">
      <c r="A704" s="92"/>
      <c r="B704" s="92"/>
      <c r="C704" s="92"/>
      <c r="D704" s="94"/>
      <c r="E704" s="92"/>
      <c r="F704" s="92"/>
      <c r="G704" s="66">
        <v>1000</v>
      </c>
      <c r="H704" s="66">
        <v>1430</v>
      </c>
    </row>
    <row r="705" spans="1:8" ht="45" customHeight="1" x14ac:dyDescent="0.25">
      <c r="A705" s="88" t="s">
        <v>902</v>
      </c>
      <c r="B705" s="88" t="s">
        <v>900</v>
      </c>
      <c r="C705" s="88" t="s">
        <v>913</v>
      </c>
      <c r="D705" s="88" t="s">
        <v>903</v>
      </c>
      <c r="E705" s="88" t="s">
        <v>1132</v>
      </c>
      <c r="F705" s="125" t="s">
        <v>904</v>
      </c>
      <c r="G705" s="66">
        <v>1446.99</v>
      </c>
      <c r="H705" s="66">
        <v>0</v>
      </c>
    </row>
    <row r="706" spans="1:8" ht="45" customHeight="1" x14ac:dyDescent="0.25">
      <c r="A706" s="92"/>
      <c r="B706" s="92"/>
      <c r="C706" s="92"/>
      <c r="D706" s="92"/>
      <c r="E706" s="92"/>
      <c r="F706" s="92"/>
      <c r="G706" s="66">
        <v>1000</v>
      </c>
      <c r="H706" s="66">
        <v>0</v>
      </c>
    </row>
    <row r="707" spans="1:8" ht="45" customHeight="1" x14ac:dyDescent="0.25">
      <c r="A707" s="88" t="s">
        <v>1133</v>
      </c>
      <c r="B707" s="88" t="s">
        <v>905</v>
      </c>
      <c r="C707" s="88" t="s">
        <v>912</v>
      </c>
      <c r="D707" s="88" t="s">
        <v>901</v>
      </c>
      <c r="E707" s="88" t="s">
        <v>1132</v>
      </c>
      <c r="F707" s="125" t="s">
        <v>16</v>
      </c>
      <c r="G707" s="66">
        <v>0</v>
      </c>
      <c r="H707" s="66">
        <v>0</v>
      </c>
    </row>
    <row r="708" spans="1:8" ht="45" customHeight="1" x14ac:dyDescent="0.25">
      <c r="A708" s="92"/>
      <c r="B708" s="92"/>
      <c r="C708" s="92"/>
      <c r="D708" s="92"/>
      <c r="E708" s="92"/>
      <c r="F708" s="92"/>
      <c r="G708" s="66">
        <v>729.3</v>
      </c>
      <c r="H708" s="66">
        <v>0</v>
      </c>
    </row>
    <row r="709" spans="1:8" ht="45" customHeight="1" x14ac:dyDescent="0.25">
      <c r="A709" s="88" t="s">
        <v>1133</v>
      </c>
      <c r="B709" s="88" t="s">
        <v>906</v>
      </c>
      <c r="C709" s="88" t="s">
        <v>914</v>
      </c>
      <c r="D709" s="88" t="s">
        <v>897</v>
      </c>
      <c r="E709" s="88" t="s">
        <v>1132</v>
      </c>
      <c r="F709" s="125" t="s">
        <v>335</v>
      </c>
      <c r="G709" s="66">
        <v>0</v>
      </c>
      <c r="H709" s="66">
        <v>0</v>
      </c>
    </row>
    <row r="710" spans="1:8" ht="45" customHeight="1" x14ac:dyDescent="0.25">
      <c r="A710" s="92"/>
      <c r="B710" s="92"/>
      <c r="C710" s="92"/>
      <c r="D710" s="92"/>
      <c r="E710" s="92"/>
      <c r="F710" s="92"/>
      <c r="G710" s="66">
        <v>1000</v>
      </c>
      <c r="H710" s="66">
        <v>0</v>
      </c>
    </row>
    <row r="711" spans="1:8" ht="45" customHeight="1" x14ac:dyDescent="0.25">
      <c r="A711" s="88" t="s">
        <v>907</v>
      </c>
      <c r="B711" s="88" t="s">
        <v>908</v>
      </c>
      <c r="C711" s="88" t="s">
        <v>915</v>
      </c>
      <c r="D711" s="88" t="s">
        <v>894</v>
      </c>
      <c r="E711" s="88" t="s">
        <v>1132</v>
      </c>
      <c r="F711" s="125" t="s">
        <v>909</v>
      </c>
      <c r="G711" s="66">
        <v>0</v>
      </c>
      <c r="H711" s="66">
        <v>0</v>
      </c>
    </row>
    <row r="712" spans="1:8" ht="45" customHeight="1" x14ac:dyDescent="0.25">
      <c r="A712" s="92"/>
      <c r="B712" s="92"/>
      <c r="C712" s="92"/>
      <c r="D712" s="92"/>
      <c r="E712" s="92"/>
      <c r="F712" s="92"/>
      <c r="G712" s="66">
        <v>0</v>
      </c>
      <c r="H712" s="66">
        <v>0</v>
      </c>
    </row>
    <row r="713" spans="1:8" x14ac:dyDescent="0.25">
      <c r="A713" s="88" t="s">
        <v>916</v>
      </c>
      <c r="B713" s="88" t="str">
        <f>UPPER("Rafael Coello Cetina")</f>
        <v>RAFAEL COELLO CETINA</v>
      </c>
      <c r="C713" s="88" t="str">
        <f>UPPER("Conferencia Magistral")</f>
        <v>CONFERENCIA MAGISTRAL</v>
      </c>
      <c r="D713" s="88" t="str">
        <f>UPPER("Control Constitucional de la Ley de Amparo")</f>
        <v>CONTROL CONSTITUCIONAL DE LA LEY DE AMPARO</v>
      </c>
      <c r="E713" s="88" t="s">
        <v>917</v>
      </c>
      <c r="F713" s="125" t="s">
        <v>40</v>
      </c>
      <c r="G713" s="67">
        <v>1038</v>
      </c>
      <c r="H713" s="68">
        <v>7476</v>
      </c>
    </row>
    <row r="714" spans="1:8" x14ac:dyDescent="0.25">
      <c r="A714" s="90"/>
      <c r="B714" s="92"/>
      <c r="C714" s="92"/>
      <c r="D714" s="92"/>
      <c r="E714" s="92"/>
      <c r="F714" s="90"/>
      <c r="G714" s="68">
        <f>696+69</f>
        <v>765</v>
      </c>
      <c r="H714" s="68">
        <v>0</v>
      </c>
    </row>
    <row r="715" spans="1:8" x14ac:dyDescent="0.25">
      <c r="A715" s="88" t="s">
        <v>918</v>
      </c>
      <c r="B715" s="88" t="str">
        <f>UPPER("Gerardo Natanael Hernández Ortiz")</f>
        <v>GERARDO NATANAEL HERNÁNDEZ ORTIZ</v>
      </c>
      <c r="C715" s="88" t="str">
        <f>UPPER("Conferencia")</f>
        <v>CONFERENCIA</v>
      </c>
      <c r="D715" s="88" t="str">
        <f>UPPER("Delitos Informáticos")</f>
        <v>DELITOS INFORMÁTICOS</v>
      </c>
      <c r="E715" s="88" t="s">
        <v>917</v>
      </c>
      <c r="F715" s="125" t="s">
        <v>46</v>
      </c>
      <c r="G715" s="68">
        <v>0</v>
      </c>
      <c r="H715" s="68">
        <v>0</v>
      </c>
    </row>
    <row r="716" spans="1:8" x14ac:dyDescent="0.25">
      <c r="A716" s="90"/>
      <c r="B716" s="92"/>
      <c r="C716" s="92"/>
      <c r="D716" s="92"/>
      <c r="E716" s="92"/>
      <c r="F716" s="90"/>
      <c r="G716" s="68">
        <v>0</v>
      </c>
      <c r="H716" s="68">
        <v>0</v>
      </c>
    </row>
    <row r="717" spans="1:8" x14ac:dyDescent="0.25">
      <c r="A717" s="88" t="s">
        <v>919</v>
      </c>
      <c r="B717" s="88" t="str">
        <f>UPPER("Aurelio Israel Coronado Mares")</f>
        <v>AURELIO ISRAEL CORONADO MARES</v>
      </c>
      <c r="C717" s="88" t="str">
        <f>UPPER("Conferencia")</f>
        <v>CONFERENCIA</v>
      </c>
      <c r="D717" s="88" t="str">
        <f>UPPER("Prevención social de la violencia y la delincuencia")</f>
        <v>PREVENCIÓN SOCIAL DE LA VIOLENCIA Y LA DELINCUENCIA</v>
      </c>
      <c r="E717" s="88" t="s">
        <v>917</v>
      </c>
      <c r="F717" s="125" t="s">
        <v>50</v>
      </c>
      <c r="G717" s="67">
        <v>2594.75</v>
      </c>
      <c r="H717" s="68">
        <v>0</v>
      </c>
    </row>
    <row r="718" spans="1:8" x14ac:dyDescent="0.25">
      <c r="A718" s="90"/>
      <c r="B718" s="92"/>
      <c r="C718" s="92"/>
      <c r="D718" s="92"/>
      <c r="E718" s="92"/>
      <c r="F718" s="90"/>
      <c r="G718" s="68">
        <v>1000</v>
      </c>
      <c r="H718" s="68">
        <f>1656.79*2</f>
        <v>3313.58</v>
      </c>
    </row>
    <row r="719" spans="1:8" x14ac:dyDescent="0.25">
      <c r="A719" s="88" t="s">
        <v>920</v>
      </c>
      <c r="B719" s="88" t="str">
        <f>UPPER("Aurelio Israel Coronado Mares")</f>
        <v>AURELIO ISRAEL CORONADO MARES</v>
      </c>
      <c r="C719" s="88" t="str">
        <f>UPPER("Conferencia")</f>
        <v>CONFERENCIA</v>
      </c>
      <c r="D719" s="88" t="str">
        <f>UPPER("Variables psicológicas en juicios orales")</f>
        <v>VARIABLES PSICOLÓGICAS EN JUICIOS ORALES</v>
      </c>
      <c r="E719" s="88" t="s">
        <v>917</v>
      </c>
      <c r="F719" s="125" t="s">
        <v>53</v>
      </c>
      <c r="G719" s="68">
        <v>0</v>
      </c>
      <c r="H719" s="68">
        <v>0</v>
      </c>
    </row>
    <row r="720" spans="1:8" x14ac:dyDescent="0.25">
      <c r="A720" s="90"/>
      <c r="B720" s="92"/>
      <c r="C720" s="92"/>
      <c r="D720" s="92"/>
      <c r="E720" s="92"/>
      <c r="F720" s="90"/>
      <c r="G720" s="68">
        <v>1000</v>
      </c>
      <c r="H720" s="68">
        <v>0</v>
      </c>
    </row>
    <row r="721" spans="1:8" ht="30" customHeight="1" x14ac:dyDescent="0.25">
      <c r="A721" s="88" t="s">
        <v>921</v>
      </c>
      <c r="B721" s="88" t="str">
        <f>UPPER("Susana Aidé Puente Morales")</f>
        <v>SUSANA AIDÉ PUENTE MORALES</v>
      </c>
      <c r="C721" s="88" t="str">
        <f>UPPER("Taller")</f>
        <v>TALLER</v>
      </c>
      <c r="D721" s="88" t="str">
        <f>UPPER("Curso básico del sistema penal acusatorio")</f>
        <v>CURSO BÁSICO DEL SISTEMA PENAL ACUSATORIO</v>
      </c>
      <c r="E721" s="88" t="s">
        <v>917</v>
      </c>
      <c r="F721" s="125" t="s">
        <v>922</v>
      </c>
      <c r="G721" s="68">
        <v>0</v>
      </c>
      <c r="H721" s="68">
        <v>0</v>
      </c>
    </row>
    <row r="722" spans="1:8" ht="30" customHeight="1" x14ac:dyDescent="0.25">
      <c r="A722" s="90"/>
      <c r="B722" s="92"/>
      <c r="C722" s="92"/>
      <c r="D722" s="92"/>
      <c r="E722" s="92"/>
      <c r="F722" s="90"/>
      <c r="G722" s="68">
        <f>464</f>
        <v>464</v>
      </c>
      <c r="H722" s="68">
        <v>1700</v>
      </c>
    </row>
    <row r="723" spans="1:8" ht="24.95" customHeight="1" x14ac:dyDescent="0.25">
      <c r="A723" s="82" t="s">
        <v>923</v>
      </c>
      <c r="B723" s="82" t="s">
        <v>924</v>
      </c>
      <c r="C723" s="82" t="s">
        <v>940</v>
      </c>
      <c r="D723" s="82" t="s">
        <v>940</v>
      </c>
      <c r="E723" s="82" t="s">
        <v>925</v>
      </c>
      <c r="F723" s="98" t="s">
        <v>926</v>
      </c>
      <c r="G723" s="43">
        <v>920</v>
      </c>
      <c r="H723" s="43">
        <v>7323.98</v>
      </c>
    </row>
    <row r="724" spans="1:8" ht="24.95" customHeight="1" x14ac:dyDescent="0.25">
      <c r="A724" s="93"/>
      <c r="B724" s="93"/>
      <c r="C724" s="83"/>
      <c r="D724" s="83"/>
      <c r="E724" s="93"/>
      <c r="F724" s="122"/>
      <c r="G724" s="43"/>
      <c r="H724" s="43">
        <v>36</v>
      </c>
    </row>
    <row r="725" spans="1:8" ht="24.95" customHeight="1" x14ac:dyDescent="0.25">
      <c r="A725" s="94"/>
      <c r="B725" s="94"/>
      <c r="C725" s="84"/>
      <c r="D725" s="84"/>
      <c r="E725" s="94"/>
      <c r="F725" s="123"/>
      <c r="G725" s="43"/>
      <c r="H725" s="43"/>
    </row>
    <row r="726" spans="1:8" x14ac:dyDescent="0.25">
      <c r="A726" s="82" t="s">
        <v>927</v>
      </c>
      <c r="B726" s="82" t="s">
        <v>928</v>
      </c>
      <c r="C726" s="82" t="s">
        <v>941</v>
      </c>
      <c r="D726" s="82" t="s">
        <v>941</v>
      </c>
      <c r="E726" s="82" t="s">
        <v>925</v>
      </c>
      <c r="F726" s="98" t="s">
        <v>260</v>
      </c>
      <c r="G726" s="69">
        <v>920</v>
      </c>
      <c r="H726" s="43">
        <v>5666.64</v>
      </c>
    </row>
    <row r="727" spans="1:8" x14ac:dyDescent="0.25">
      <c r="A727" s="93"/>
      <c r="B727" s="93"/>
      <c r="C727" s="83"/>
      <c r="D727" s="83"/>
      <c r="E727" s="93"/>
      <c r="F727" s="122"/>
      <c r="G727" s="43">
        <v>1829.83</v>
      </c>
      <c r="H727" s="43">
        <v>72</v>
      </c>
    </row>
    <row r="728" spans="1:8" x14ac:dyDescent="0.25">
      <c r="A728" s="94"/>
      <c r="B728" s="94"/>
      <c r="C728" s="84"/>
      <c r="D728" s="84"/>
      <c r="E728" s="94"/>
      <c r="F728" s="123"/>
      <c r="G728" s="43"/>
      <c r="H728" s="43"/>
    </row>
    <row r="729" spans="1:8" x14ac:dyDescent="0.25">
      <c r="A729" s="82" t="s">
        <v>929</v>
      </c>
      <c r="B729" s="82" t="s">
        <v>930</v>
      </c>
      <c r="C729" s="82" t="s">
        <v>942</v>
      </c>
      <c r="D729" s="82" t="s">
        <v>942</v>
      </c>
      <c r="E729" s="82" t="s">
        <v>925</v>
      </c>
      <c r="F729" s="98" t="s">
        <v>931</v>
      </c>
      <c r="G729" s="69">
        <v>920</v>
      </c>
      <c r="H729" s="43">
        <v>4301.95</v>
      </c>
    </row>
    <row r="730" spans="1:8" x14ac:dyDescent="0.25">
      <c r="A730" s="93"/>
      <c r="B730" s="93"/>
      <c r="C730" s="83"/>
      <c r="D730" s="83"/>
      <c r="E730" s="93"/>
      <c r="F730" s="122"/>
      <c r="G730" s="43">
        <v>1000</v>
      </c>
      <c r="H730" s="43">
        <v>72</v>
      </c>
    </row>
    <row r="731" spans="1:8" x14ac:dyDescent="0.25">
      <c r="A731" s="94"/>
      <c r="B731" s="94"/>
      <c r="C731" s="84"/>
      <c r="D731" s="84"/>
      <c r="E731" s="94"/>
      <c r="F731" s="123"/>
      <c r="G731" s="43"/>
      <c r="H731" s="43"/>
    </row>
    <row r="732" spans="1:8" ht="28.5" x14ac:dyDescent="0.25">
      <c r="A732" s="82" t="s">
        <v>932</v>
      </c>
      <c r="B732" s="10" t="s">
        <v>933</v>
      </c>
      <c r="C732" s="82" t="s">
        <v>943</v>
      </c>
      <c r="D732" s="82" t="s">
        <v>943</v>
      </c>
      <c r="E732" s="82" t="s">
        <v>925</v>
      </c>
      <c r="F732" s="98" t="s">
        <v>331</v>
      </c>
      <c r="G732" s="69">
        <v>0</v>
      </c>
      <c r="H732" s="43">
        <v>0</v>
      </c>
    </row>
    <row r="733" spans="1:8" ht="28.5" x14ac:dyDescent="0.25">
      <c r="A733" s="83"/>
      <c r="B733" s="10" t="s">
        <v>934</v>
      </c>
      <c r="C733" s="83"/>
      <c r="D733" s="83"/>
      <c r="E733" s="83"/>
      <c r="F733" s="124"/>
      <c r="G733" s="69">
        <v>1000</v>
      </c>
      <c r="H733" s="43">
        <v>0</v>
      </c>
    </row>
    <row r="734" spans="1:8" ht="28.5" x14ac:dyDescent="0.25">
      <c r="A734" s="93"/>
      <c r="B734" s="10" t="s">
        <v>935</v>
      </c>
      <c r="C734" s="83"/>
      <c r="D734" s="83"/>
      <c r="E734" s="93"/>
      <c r="F734" s="122"/>
      <c r="G734" s="43">
        <v>0</v>
      </c>
      <c r="H734" s="32">
        <v>0</v>
      </c>
    </row>
    <row r="735" spans="1:8" ht="28.5" x14ac:dyDescent="0.25">
      <c r="A735" s="94"/>
      <c r="B735" s="10" t="s">
        <v>936</v>
      </c>
      <c r="C735" s="84"/>
      <c r="D735" s="84"/>
      <c r="E735" s="94"/>
      <c r="F735" s="123"/>
      <c r="G735" s="43">
        <v>0</v>
      </c>
      <c r="H735" s="43">
        <v>0</v>
      </c>
    </row>
    <row r="736" spans="1:8" x14ac:dyDescent="0.25">
      <c r="A736" s="82" t="s">
        <v>937</v>
      </c>
      <c r="B736" s="82" t="s">
        <v>938</v>
      </c>
      <c r="C736" s="82" t="s">
        <v>944</v>
      </c>
      <c r="D736" s="82" t="s">
        <v>944</v>
      </c>
      <c r="E736" s="82" t="s">
        <v>925</v>
      </c>
      <c r="F736" s="98" t="s">
        <v>321</v>
      </c>
      <c r="G736" s="69">
        <v>0</v>
      </c>
      <c r="H736" s="43">
        <v>0</v>
      </c>
    </row>
    <row r="737" spans="1:8" x14ac:dyDescent="0.25">
      <c r="A737" s="93"/>
      <c r="B737" s="93"/>
      <c r="C737" s="83"/>
      <c r="D737" s="83"/>
      <c r="E737" s="93"/>
      <c r="F737" s="122"/>
      <c r="G737" s="32">
        <v>0</v>
      </c>
      <c r="H737" s="32">
        <v>0</v>
      </c>
    </row>
    <row r="738" spans="1:8" x14ac:dyDescent="0.25">
      <c r="A738" s="94"/>
      <c r="B738" s="94"/>
      <c r="C738" s="84"/>
      <c r="D738" s="84"/>
      <c r="E738" s="94"/>
      <c r="F738" s="123"/>
      <c r="G738" s="43"/>
      <c r="H738" s="43"/>
    </row>
    <row r="739" spans="1:8" x14ac:dyDescent="0.25">
      <c r="A739" s="82" t="s">
        <v>939</v>
      </c>
      <c r="B739" s="82" t="s">
        <v>938</v>
      </c>
      <c r="C739" s="82" t="s">
        <v>945</v>
      </c>
      <c r="D739" s="82" t="s">
        <v>945</v>
      </c>
      <c r="E739" s="82" t="s">
        <v>925</v>
      </c>
      <c r="F739" s="98" t="s">
        <v>459</v>
      </c>
      <c r="G739" s="69">
        <v>0</v>
      </c>
      <c r="H739" s="43">
        <v>0</v>
      </c>
    </row>
    <row r="740" spans="1:8" x14ac:dyDescent="0.25">
      <c r="A740" s="93"/>
      <c r="B740" s="93"/>
      <c r="C740" s="83"/>
      <c r="D740" s="83"/>
      <c r="E740" s="93"/>
      <c r="F740" s="122"/>
      <c r="G740" s="32">
        <v>0</v>
      </c>
      <c r="H740" s="32">
        <v>0</v>
      </c>
    </row>
    <row r="741" spans="1:8" ht="16.5" customHeight="1" x14ac:dyDescent="0.25">
      <c r="A741" s="94"/>
      <c r="B741" s="94"/>
      <c r="C741" s="84"/>
      <c r="D741" s="84"/>
      <c r="E741" s="94"/>
      <c r="F741" s="123"/>
      <c r="G741" s="43"/>
      <c r="H741" s="43"/>
    </row>
    <row r="742" spans="1:8" ht="24.95" customHeight="1" x14ac:dyDescent="0.25">
      <c r="A742" s="110" t="s">
        <v>946</v>
      </c>
      <c r="B742" s="82" t="s">
        <v>947</v>
      </c>
      <c r="C742" s="82" t="s">
        <v>948</v>
      </c>
      <c r="D742" s="82" t="s">
        <v>949</v>
      </c>
      <c r="E742" s="82" t="s">
        <v>950</v>
      </c>
      <c r="F742" s="82" t="s">
        <v>152</v>
      </c>
      <c r="G742" s="30">
        <v>0</v>
      </c>
      <c r="H742" s="30">
        <v>0</v>
      </c>
    </row>
    <row r="743" spans="1:8" ht="24.95" customHeight="1" x14ac:dyDescent="0.25">
      <c r="A743" s="111"/>
      <c r="B743" s="93"/>
      <c r="C743" s="93"/>
      <c r="D743" s="93"/>
      <c r="E743" s="93"/>
      <c r="F743" s="93"/>
      <c r="G743" s="30">
        <v>859.99</v>
      </c>
      <c r="H743" s="30">
        <v>80</v>
      </c>
    </row>
    <row r="744" spans="1:8" ht="24.95" customHeight="1" x14ac:dyDescent="0.25">
      <c r="A744" s="112"/>
      <c r="B744" s="94"/>
      <c r="C744" s="94"/>
      <c r="D744" s="94"/>
      <c r="E744" s="94"/>
      <c r="F744" s="94"/>
      <c r="G744" s="31"/>
      <c r="H744" s="30">
        <v>30</v>
      </c>
    </row>
    <row r="745" spans="1:8" ht="24.95" customHeight="1" x14ac:dyDescent="0.25">
      <c r="A745" s="110" t="s">
        <v>951</v>
      </c>
      <c r="B745" s="82" t="s">
        <v>952</v>
      </c>
      <c r="C745" s="82" t="s">
        <v>953</v>
      </c>
      <c r="D745" s="82" t="s">
        <v>954</v>
      </c>
      <c r="E745" s="82" t="s">
        <v>950</v>
      </c>
      <c r="F745" s="82" t="s">
        <v>46</v>
      </c>
      <c r="G745" s="30">
        <v>0</v>
      </c>
      <c r="H745" s="30">
        <v>0</v>
      </c>
    </row>
    <row r="746" spans="1:8" ht="24.95" customHeight="1" x14ac:dyDescent="0.25">
      <c r="A746" s="111"/>
      <c r="B746" s="93"/>
      <c r="C746" s="93"/>
      <c r="D746" s="93"/>
      <c r="E746" s="93"/>
      <c r="F746" s="93"/>
      <c r="G746" s="30">
        <v>610</v>
      </c>
      <c r="H746" s="30">
        <v>0</v>
      </c>
    </row>
    <row r="747" spans="1:8" ht="24.95" customHeight="1" x14ac:dyDescent="0.25">
      <c r="A747" s="112"/>
      <c r="B747" s="94"/>
      <c r="C747" s="94"/>
      <c r="D747" s="94"/>
      <c r="E747" s="94"/>
      <c r="F747" s="94"/>
      <c r="G747" s="31"/>
      <c r="H747" s="30">
        <v>20</v>
      </c>
    </row>
    <row r="748" spans="1:8" ht="24.95" customHeight="1" x14ac:dyDescent="0.25">
      <c r="A748" s="110" t="s">
        <v>955</v>
      </c>
      <c r="B748" s="82" t="s">
        <v>956</v>
      </c>
      <c r="C748" s="82" t="s">
        <v>957</v>
      </c>
      <c r="D748" s="82" t="s">
        <v>958</v>
      </c>
      <c r="E748" s="82" t="s">
        <v>950</v>
      </c>
      <c r="F748" s="82" t="s">
        <v>216</v>
      </c>
      <c r="G748" s="30">
        <v>1394</v>
      </c>
      <c r="H748" s="30">
        <v>0</v>
      </c>
    </row>
    <row r="749" spans="1:8" ht="24.95" customHeight="1" x14ac:dyDescent="0.25">
      <c r="A749" s="111"/>
      <c r="B749" s="93"/>
      <c r="C749" s="93"/>
      <c r="D749" s="93"/>
      <c r="E749" s="93"/>
      <c r="F749" s="93"/>
      <c r="G749" s="30">
        <v>946</v>
      </c>
      <c r="H749" s="30">
        <v>822</v>
      </c>
    </row>
    <row r="750" spans="1:8" ht="24.95" customHeight="1" x14ac:dyDescent="0.25">
      <c r="A750" s="112"/>
      <c r="B750" s="94"/>
      <c r="C750" s="94"/>
      <c r="D750" s="94"/>
      <c r="E750" s="94"/>
      <c r="F750" s="94"/>
      <c r="G750" s="31"/>
      <c r="H750" s="30">
        <v>0</v>
      </c>
    </row>
    <row r="751" spans="1:8" ht="24.95" customHeight="1" x14ac:dyDescent="0.25">
      <c r="A751" s="110" t="s">
        <v>955</v>
      </c>
      <c r="B751" s="82" t="s">
        <v>959</v>
      </c>
      <c r="C751" s="82" t="s">
        <v>957</v>
      </c>
      <c r="D751" s="82" t="s">
        <v>958</v>
      </c>
      <c r="E751" s="82" t="s">
        <v>950</v>
      </c>
      <c r="F751" s="82" t="s">
        <v>216</v>
      </c>
      <c r="G751" s="30">
        <v>1368.01</v>
      </c>
      <c r="H751" s="30">
        <v>0</v>
      </c>
    </row>
    <row r="752" spans="1:8" ht="24.95" customHeight="1" x14ac:dyDescent="0.25">
      <c r="A752" s="111"/>
      <c r="B752" s="93"/>
      <c r="C752" s="93"/>
      <c r="D752" s="93"/>
      <c r="E752" s="93"/>
      <c r="F752" s="93"/>
      <c r="G752" s="30">
        <v>946</v>
      </c>
      <c r="H752" s="30">
        <v>0</v>
      </c>
    </row>
    <row r="753" spans="1:8" ht="24.95" customHeight="1" x14ac:dyDescent="0.25">
      <c r="A753" s="112"/>
      <c r="B753" s="94"/>
      <c r="C753" s="94"/>
      <c r="D753" s="94"/>
      <c r="E753" s="94"/>
      <c r="F753" s="94"/>
      <c r="G753" s="31"/>
      <c r="H753" s="30">
        <v>0</v>
      </c>
    </row>
    <row r="754" spans="1:8" ht="24.95" customHeight="1" x14ac:dyDescent="0.25">
      <c r="A754" s="110" t="s">
        <v>955</v>
      </c>
      <c r="B754" s="82" t="s">
        <v>960</v>
      </c>
      <c r="C754" s="82" t="s">
        <v>957</v>
      </c>
      <c r="D754" s="82" t="s">
        <v>958</v>
      </c>
      <c r="E754" s="82" t="s">
        <v>950</v>
      </c>
      <c r="F754" s="82" t="s">
        <v>216</v>
      </c>
      <c r="G754" s="30">
        <v>1158</v>
      </c>
      <c r="H754" s="30">
        <v>0</v>
      </c>
    </row>
    <row r="755" spans="1:8" ht="24.95" customHeight="1" x14ac:dyDescent="0.25">
      <c r="A755" s="111"/>
      <c r="B755" s="93"/>
      <c r="C755" s="93"/>
      <c r="D755" s="93"/>
      <c r="E755" s="93"/>
      <c r="F755" s="93"/>
      <c r="G755" s="30">
        <v>947</v>
      </c>
      <c r="H755" s="30">
        <v>822</v>
      </c>
    </row>
    <row r="756" spans="1:8" ht="24.95" customHeight="1" x14ac:dyDescent="0.25">
      <c r="A756" s="112"/>
      <c r="B756" s="94"/>
      <c r="C756" s="94"/>
      <c r="D756" s="94"/>
      <c r="E756" s="94"/>
      <c r="F756" s="94"/>
      <c r="G756" s="31"/>
      <c r="H756" s="30">
        <v>0</v>
      </c>
    </row>
    <row r="757" spans="1:8" ht="24.95" customHeight="1" x14ac:dyDescent="0.25">
      <c r="A757" s="110" t="s">
        <v>955</v>
      </c>
      <c r="B757" s="82" t="s">
        <v>961</v>
      </c>
      <c r="C757" s="82" t="s">
        <v>962</v>
      </c>
      <c r="D757" s="82" t="s">
        <v>963</v>
      </c>
      <c r="E757" s="82" t="s">
        <v>950</v>
      </c>
      <c r="F757" s="82" t="s">
        <v>56</v>
      </c>
      <c r="G757" s="30">
        <v>0</v>
      </c>
      <c r="H757" s="30">
        <v>0</v>
      </c>
    </row>
    <row r="758" spans="1:8" ht="24.95" customHeight="1" x14ac:dyDescent="0.25">
      <c r="A758" s="111"/>
      <c r="B758" s="93"/>
      <c r="C758" s="93"/>
      <c r="D758" s="93"/>
      <c r="E758" s="93"/>
      <c r="F758" s="93"/>
      <c r="G758" s="30">
        <v>195.99</v>
      </c>
      <c r="H758" s="30">
        <v>272</v>
      </c>
    </row>
    <row r="759" spans="1:8" ht="24.95" customHeight="1" x14ac:dyDescent="0.25">
      <c r="A759" s="112"/>
      <c r="B759" s="94"/>
      <c r="C759" s="94"/>
      <c r="D759" s="94"/>
      <c r="E759" s="94"/>
      <c r="F759" s="94"/>
      <c r="G759" s="31"/>
      <c r="H759" s="30">
        <v>0</v>
      </c>
    </row>
    <row r="760" spans="1:8" ht="24.95" customHeight="1" x14ac:dyDescent="0.25">
      <c r="A760" s="110" t="s">
        <v>955</v>
      </c>
      <c r="B760" s="82" t="s">
        <v>964</v>
      </c>
      <c r="C760" s="82" t="s">
        <v>962</v>
      </c>
      <c r="D760" s="82" t="s">
        <v>963</v>
      </c>
      <c r="E760" s="82" t="s">
        <v>950</v>
      </c>
      <c r="F760" s="82" t="s">
        <v>56</v>
      </c>
      <c r="G760" s="30">
        <v>0</v>
      </c>
      <c r="H760" s="30">
        <v>0</v>
      </c>
    </row>
    <row r="761" spans="1:8" ht="24.95" customHeight="1" x14ac:dyDescent="0.25">
      <c r="A761" s="111"/>
      <c r="B761" s="93"/>
      <c r="C761" s="93"/>
      <c r="D761" s="93"/>
      <c r="E761" s="93"/>
      <c r="F761" s="93"/>
      <c r="G761" s="30">
        <v>101</v>
      </c>
      <c r="H761" s="30">
        <v>0</v>
      </c>
    </row>
    <row r="762" spans="1:8" ht="24.95" customHeight="1" x14ac:dyDescent="0.25">
      <c r="A762" s="112"/>
      <c r="B762" s="94"/>
      <c r="C762" s="94"/>
      <c r="D762" s="94"/>
      <c r="E762" s="94"/>
      <c r="F762" s="94"/>
      <c r="G762" s="31"/>
      <c r="H762" s="30">
        <v>0</v>
      </c>
    </row>
    <row r="763" spans="1:8" ht="24.95" customHeight="1" x14ac:dyDescent="0.25">
      <c r="A763" s="110" t="s">
        <v>955</v>
      </c>
      <c r="B763" s="82" t="s">
        <v>965</v>
      </c>
      <c r="C763" s="82" t="s">
        <v>962</v>
      </c>
      <c r="D763" s="82" t="s">
        <v>963</v>
      </c>
      <c r="E763" s="82" t="s">
        <v>950</v>
      </c>
      <c r="F763" s="82" t="s">
        <v>56</v>
      </c>
      <c r="G763" s="30">
        <v>0</v>
      </c>
      <c r="H763" s="30">
        <v>0</v>
      </c>
    </row>
    <row r="764" spans="1:8" ht="24.95" customHeight="1" x14ac:dyDescent="0.25">
      <c r="A764" s="111"/>
      <c r="B764" s="93"/>
      <c r="C764" s="93"/>
      <c r="D764" s="93"/>
      <c r="E764" s="93"/>
      <c r="F764" s="93"/>
      <c r="G764" s="30">
        <v>0</v>
      </c>
      <c r="H764" s="30">
        <v>0</v>
      </c>
    </row>
    <row r="765" spans="1:8" ht="24.95" customHeight="1" x14ac:dyDescent="0.25">
      <c r="A765" s="112"/>
      <c r="B765" s="94"/>
      <c r="C765" s="94"/>
      <c r="D765" s="94"/>
      <c r="E765" s="94"/>
      <c r="F765" s="94"/>
      <c r="G765" s="31"/>
      <c r="H765" s="30">
        <v>0</v>
      </c>
    </row>
    <row r="766" spans="1:8" ht="35.1" customHeight="1" x14ac:dyDescent="0.25">
      <c r="A766" s="110" t="s">
        <v>966</v>
      </c>
      <c r="B766" s="82" t="s">
        <v>967</v>
      </c>
      <c r="C766" s="82" t="s">
        <v>968</v>
      </c>
      <c r="D766" s="82" t="s">
        <v>969</v>
      </c>
      <c r="E766" s="110" t="s">
        <v>950</v>
      </c>
      <c r="F766" s="82" t="s">
        <v>377</v>
      </c>
      <c r="G766" s="30">
        <v>0</v>
      </c>
      <c r="H766" s="30">
        <v>0</v>
      </c>
    </row>
    <row r="767" spans="1:8" ht="35.1" customHeight="1" x14ac:dyDescent="0.25">
      <c r="A767" s="111"/>
      <c r="B767" s="93"/>
      <c r="C767" s="93"/>
      <c r="D767" s="93"/>
      <c r="E767" s="111"/>
      <c r="F767" s="93"/>
      <c r="G767" s="30">
        <v>350</v>
      </c>
      <c r="H767" s="30">
        <v>322</v>
      </c>
    </row>
    <row r="768" spans="1:8" ht="35.1" customHeight="1" x14ac:dyDescent="0.25">
      <c r="A768" s="112"/>
      <c r="B768" s="94"/>
      <c r="C768" s="94"/>
      <c r="D768" s="94"/>
      <c r="E768" s="112"/>
      <c r="F768" s="94"/>
      <c r="G768" s="31"/>
      <c r="H768" s="30">
        <v>0</v>
      </c>
    </row>
    <row r="769" spans="1:8" x14ac:dyDescent="0.25">
      <c r="A769" s="82" t="s">
        <v>970</v>
      </c>
      <c r="B769" s="82" t="s">
        <v>971</v>
      </c>
      <c r="C769" s="82" t="s">
        <v>972</v>
      </c>
      <c r="D769" s="82" t="s">
        <v>973</v>
      </c>
      <c r="E769" s="82" t="s">
        <v>974</v>
      </c>
      <c r="F769" s="121" t="s">
        <v>975</v>
      </c>
      <c r="G769" s="70">
        <v>0</v>
      </c>
      <c r="H769" s="70">
        <v>0</v>
      </c>
    </row>
    <row r="770" spans="1:8" x14ac:dyDescent="0.25">
      <c r="A770" s="93"/>
      <c r="B770" s="93"/>
      <c r="C770" s="83"/>
      <c r="D770" s="83"/>
      <c r="E770" s="93"/>
      <c r="F770" s="93"/>
      <c r="G770" s="70">
        <v>0</v>
      </c>
      <c r="H770" s="70">
        <v>0</v>
      </c>
    </row>
    <row r="771" spans="1:8" x14ac:dyDescent="0.25">
      <c r="A771" s="94"/>
      <c r="B771" s="94"/>
      <c r="C771" s="84"/>
      <c r="D771" s="84"/>
      <c r="E771" s="94"/>
      <c r="F771" s="94"/>
      <c r="G771" s="71"/>
      <c r="H771" s="70">
        <v>0</v>
      </c>
    </row>
    <row r="772" spans="1:8" x14ac:dyDescent="0.25">
      <c r="A772" s="82" t="s">
        <v>970</v>
      </c>
      <c r="B772" s="82" t="s">
        <v>976</v>
      </c>
      <c r="C772" s="82" t="s">
        <v>977</v>
      </c>
      <c r="D772" s="82" t="s">
        <v>978</v>
      </c>
      <c r="E772" s="82" t="s">
        <v>974</v>
      </c>
      <c r="F772" s="121" t="s">
        <v>979</v>
      </c>
      <c r="G772" s="70">
        <v>0</v>
      </c>
      <c r="H772" s="70">
        <v>0</v>
      </c>
    </row>
    <row r="773" spans="1:8" x14ac:dyDescent="0.25">
      <c r="A773" s="93"/>
      <c r="B773" s="93"/>
      <c r="C773" s="83"/>
      <c r="D773" s="83"/>
      <c r="E773" s="93"/>
      <c r="F773" s="93"/>
      <c r="G773" s="70">
        <v>0</v>
      </c>
      <c r="H773" s="70">
        <v>0</v>
      </c>
    </row>
    <row r="774" spans="1:8" x14ac:dyDescent="0.25">
      <c r="A774" s="94"/>
      <c r="B774" s="94"/>
      <c r="C774" s="84"/>
      <c r="D774" s="84"/>
      <c r="E774" s="94"/>
      <c r="F774" s="94"/>
      <c r="G774" s="71"/>
      <c r="H774" s="70">
        <v>0</v>
      </c>
    </row>
    <row r="775" spans="1:8" x14ac:dyDescent="0.25">
      <c r="A775" s="82" t="s">
        <v>970</v>
      </c>
      <c r="B775" s="82" t="s">
        <v>980</v>
      </c>
      <c r="C775" s="82" t="s">
        <v>981</v>
      </c>
      <c r="D775" s="82" t="s">
        <v>982</v>
      </c>
      <c r="E775" s="82" t="s">
        <v>974</v>
      </c>
      <c r="F775" s="121" t="s">
        <v>983</v>
      </c>
      <c r="G775" s="70">
        <v>0</v>
      </c>
      <c r="H775" s="70">
        <v>0</v>
      </c>
    </row>
    <row r="776" spans="1:8" x14ac:dyDescent="0.25">
      <c r="A776" s="93"/>
      <c r="B776" s="93"/>
      <c r="C776" s="83"/>
      <c r="D776" s="83"/>
      <c r="E776" s="93"/>
      <c r="F776" s="93"/>
      <c r="G776" s="70">
        <v>0</v>
      </c>
      <c r="H776" s="70">
        <v>0</v>
      </c>
    </row>
    <row r="777" spans="1:8" x14ac:dyDescent="0.25">
      <c r="A777" s="94"/>
      <c r="B777" s="94"/>
      <c r="C777" s="84"/>
      <c r="D777" s="84"/>
      <c r="E777" s="94"/>
      <c r="F777" s="94"/>
      <c r="G777" s="71"/>
      <c r="H777" s="70">
        <v>0</v>
      </c>
    </row>
    <row r="778" spans="1:8" x14ac:dyDescent="0.25">
      <c r="A778" s="82" t="s">
        <v>970</v>
      </c>
      <c r="B778" s="82" t="s">
        <v>439</v>
      </c>
      <c r="C778" s="82" t="s">
        <v>984</v>
      </c>
      <c r="D778" s="82" t="s">
        <v>205</v>
      </c>
      <c r="E778" s="82" t="s">
        <v>974</v>
      </c>
      <c r="F778" s="121" t="s">
        <v>985</v>
      </c>
      <c r="G778" s="70">
        <v>0</v>
      </c>
      <c r="H778" s="70">
        <v>0</v>
      </c>
    </row>
    <row r="779" spans="1:8" x14ac:dyDescent="0.25">
      <c r="A779" s="93"/>
      <c r="B779" s="93"/>
      <c r="C779" s="83"/>
      <c r="D779" s="83"/>
      <c r="E779" s="93"/>
      <c r="F779" s="93"/>
      <c r="G779" s="70">
        <v>0</v>
      </c>
      <c r="H779" s="70">
        <v>0</v>
      </c>
    </row>
    <row r="780" spans="1:8" x14ac:dyDescent="0.25">
      <c r="A780" s="94"/>
      <c r="B780" s="94"/>
      <c r="C780" s="84"/>
      <c r="D780" s="84"/>
      <c r="E780" s="94"/>
      <c r="F780" s="94"/>
      <c r="G780" s="71"/>
      <c r="H780" s="70">
        <v>0</v>
      </c>
    </row>
    <row r="781" spans="1:8" x14ac:dyDescent="0.25">
      <c r="A781" s="82" t="s">
        <v>970</v>
      </c>
      <c r="B781" s="82" t="s">
        <v>439</v>
      </c>
      <c r="C781" s="82" t="s">
        <v>473</v>
      </c>
      <c r="D781" s="82" t="s">
        <v>986</v>
      </c>
      <c r="E781" s="82" t="s">
        <v>974</v>
      </c>
      <c r="F781" s="121" t="s">
        <v>987</v>
      </c>
      <c r="G781" s="70">
        <v>0</v>
      </c>
      <c r="H781" s="70">
        <v>0</v>
      </c>
    </row>
    <row r="782" spans="1:8" x14ac:dyDescent="0.25">
      <c r="A782" s="93"/>
      <c r="B782" s="93"/>
      <c r="C782" s="83"/>
      <c r="D782" s="83"/>
      <c r="E782" s="93"/>
      <c r="F782" s="93"/>
      <c r="G782" s="70">
        <v>0</v>
      </c>
      <c r="H782" s="70">
        <v>0</v>
      </c>
    </row>
    <row r="783" spans="1:8" x14ac:dyDescent="0.25">
      <c r="A783" s="94"/>
      <c r="B783" s="94"/>
      <c r="C783" s="84"/>
      <c r="D783" s="84"/>
      <c r="E783" s="94"/>
      <c r="F783" s="94"/>
      <c r="G783" s="71"/>
      <c r="H783" s="70">
        <v>0</v>
      </c>
    </row>
    <row r="784" spans="1:8" x14ac:dyDescent="0.25">
      <c r="A784" s="110" t="s">
        <v>988</v>
      </c>
      <c r="B784" s="82" t="s">
        <v>989</v>
      </c>
      <c r="C784" s="82" t="s">
        <v>990</v>
      </c>
      <c r="D784" s="82" t="s">
        <v>991</v>
      </c>
      <c r="E784" s="82" t="s">
        <v>1019</v>
      </c>
      <c r="F784" s="82" t="s">
        <v>992</v>
      </c>
      <c r="G784" s="72">
        <v>0</v>
      </c>
      <c r="H784" s="73">
        <v>0</v>
      </c>
    </row>
    <row r="785" spans="1:8" x14ac:dyDescent="0.25">
      <c r="A785" s="119"/>
      <c r="B785" s="83"/>
      <c r="C785" s="83"/>
      <c r="D785" s="93"/>
      <c r="E785" s="93"/>
      <c r="F785" s="83"/>
      <c r="G785" s="73">
        <v>0</v>
      </c>
      <c r="H785" s="73">
        <v>0</v>
      </c>
    </row>
    <row r="786" spans="1:8" x14ac:dyDescent="0.25">
      <c r="A786" s="120"/>
      <c r="B786" s="84"/>
      <c r="C786" s="84"/>
      <c r="D786" s="94"/>
      <c r="E786" s="94"/>
      <c r="F786" s="84"/>
      <c r="G786" s="31"/>
      <c r="H786" s="73"/>
    </row>
    <row r="787" spans="1:8" x14ac:dyDescent="0.25">
      <c r="A787" s="110" t="s">
        <v>993</v>
      </c>
      <c r="B787" s="82" t="s">
        <v>994</v>
      </c>
      <c r="C787" s="82" t="s">
        <v>995</v>
      </c>
      <c r="D787" s="82" t="s">
        <v>996</v>
      </c>
      <c r="E787" s="82" t="s">
        <v>1019</v>
      </c>
      <c r="F787" s="82" t="s">
        <v>997</v>
      </c>
      <c r="G787" s="72">
        <v>0</v>
      </c>
      <c r="H787" s="73">
        <v>0</v>
      </c>
    </row>
    <row r="788" spans="1:8" x14ac:dyDescent="0.25">
      <c r="A788" s="119"/>
      <c r="B788" s="93"/>
      <c r="C788" s="93"/>
      <c r="D788" s="93"/>
      <c r="E788" s="93"/>
      <c r="F788" s="83"/>
      <c r="G788" s="73">
        <v>0</v>
      </c>
      <c r="H788" s="73">
        <v>0</v>
      </c>
    </row>
    <row r="789" spans="1:8" x14ac:dyDescent="0.25">
      <c r="A789" s="120"/>
      <c r="B789" s="94"/>
      <c r="C789" s="94"/>
      <c r="D789" s="94"/>
      <c r="E789" s="94"/>
      <c r="F789" s="84"/>
      <c r="G789" s="31"/>
      <c r="H789" s="73">
        <v>0</v>
      </c>
    </row>
    <row r="790" spans="1:8" x14ac:dyDescent="0.25">
      <c r="A790" s="110" t="s">
        <v>998</v>
      </c>
      <c r="B790" s="82" t="s">
        <v>999</v>
      </c>
      <c r="C790" s="82" t="s">
        <v>1000</v>
      </c>
      <c r="D790" s="82" t="s">
        <v>1001</v>
      </c>
      <c r="E790" s="82" t="s">
        <v>1019</v>
      </c>
      <c r="F790" s="82" t="s">
        <v>145</v>
      </c>
      <c r="G790" s="72">
        <v>0</v>
      </c>
      <c r="H790" s="73">
        <v>0</v>
      </c>
    </row>
    <row r="791" spans="1:8" x14ac:dyDescent="0.25">
      <c r="A791" s="111"/>
      <c r="B791" s="93"/>
      <c r="C791" s="93"/>
      <c r="D791" s="83"/>
      <c r="E791" s="93"/>
      <c r="F791" s="93"/>
      <c r="G791" s="73">
        <v>0</v>
      </c>
      <c r="H791" s="73">
        <v>0</v>
      </c>
    </row>
    <row r="792" spans="1:8" x14ac:dyDescent="0.25">
      <c r="A792" s="112"/>
      <c r="B792" s="94"/>
      <c r="C792" s="94"/>
      <c r="D792" s="84"/>
      <c r="E792" s="94"/>
      <c r="F792" s="94"/>
      <c r="G792" s="31"/>
      <c r="H792" s="73">
        <v>0</v>
      </c>
    </row>
    <row r="793" spans="1:8" ht="21.95" customHeight="1" x14ac:dyDescent="0.25">
      <c r="A793" s="110" t="s">
        <v>998</v>
      </c>
      <c r="B793" s="82" t="s">
        <v>1002</v>
      </c>
      <c r="C793" s="82" t="s">
        <v>1003</v>
      </c>
      <c r="D793" s="82" t="s">
        <v>1004</v>
      </c>
      <c r="E793" s="82" t="s">
        <v>1019</v>
      </c>
      <c r="F793" s="82" t="s">
        <v>216</v>
      </c>
      <c r="G793" s="72">
        <v>0</v>
      </c>
      <c r="H793" s="73">
        <v>0</v>
      </c>
    </row>
    <row r="794" spans="1:8" ht="21.95" customHeight="1" x14ac:dyDescent="0.25">
      <c r="A794" s="111"/>
      <c r="B794" s="83"/>
      <c r="C794" s="93"/>
      <c r="D794" s="83"/>
      <c r="E794" s="93"/>
      <c r="F794" s="83"/>
      <c r="G794" s="73">
        <v>0</v>
      </c>
      <c r="H794" s="73">
        <v>0</v>
      </c>
    </row>
    <row r="795" spans="1:8" ht="21.95" customHeight="1" x14ac:dyDescent="0.25">
      <c r="A795" s="112"/>
      <c r="B795" s="84"/>
      <c r="C795" s="94"/>
      <c r="D795" s="84"/>
      <c r="E795" s="94"/>
      <c r="F795" s="84"/>
      <c r="G795" s="31"/>
      <c r="H795" s="73">
        <v>0</v>
      </c>
    </row>
    <row r="796" spans="1:8" x14ac:dyDescent="0.25">
      <c r="A796" s="113" t="s">
        <v>1005</v>
      </c>
      <c r="B796" s="116" t="s">
        <v>1006</v>
      </c>
      <c r="C796" s="116" t="s">
        <v>1007</v>
      </c>
      <c r="D796" s="82" t="s">
        <v>1008</v>
      </c>
      <c r="E796" s="82" t="s">
        <v>1019</v>
      </c>
      <c r="F796" s="116" t="s">
        <v>377</v>
      </c>
      <c r="G796" s="72">
        <v>0</v>
      </c>
      <c r="H796" s="73">
        <v>0</v>
      </c>
    </row>
    <row r="797" spans="1:8" x14ac:dyDescent="0.25">
      <c r="A797" s="114"/>
      <c r="B797" s="117"/>
      <c r="C797" s="117"/>
      <c r="D797" s="83"/>
      <c r="E797" s="93"/>
      <c r="F797" s="117"/>
      <c r="G797" s="73">
        <v>1000</v>
      </c>
      <c r="H797" s="73">
        <v>0</v>
      </c>
    </row>
    <row r="798" spans="1:8" x14ac:dyDescent="0.25">
      <c r="A798" s="115"/>
      <c r="B798" s="118"/>
      <c r="C798" s="118"/>
      <c r="D798" s="84"/>
      <c r="E798" s="94"/>
      <c r="F798" s="118"/>
      <c r="G798" s="31"/>
      <c r="H798" s="73">
        <v>0</v>
      </c>
    </row>
    <row r="799" spans="1:8" x14ac:dyDescent="0.25">
      <c r="A799" s="110" t="s">
        <v>1005</v>
      </c>
      <c r="B799" s="82" t="s">
        <v>1006</v>
      </c>
      <c r="C799" s="82" t="s">
        <v>1009</v>
      </c>
      <c r="D799" s="82" t="s">
        <v>1010</v>
      </c>
      <c r="E799" s="82" t="s">
        <v>1019</v>
      </c>
      <c r="F799" s="82" t="s">
        <v>156</v>
      </c>
      <c r="G799" s="72">
        <v>1500</v>
      </c>
      <c r="H799" s="73">
        <v>6340</v>
      </c>
    </row>
    <row r="800" spans="1:8" x14ac:dyDescent="0.25">
      <c r="A800" s="111"/>
      <c r="B800" s="83"/>
      <c r="C800" s="93"/>
      <c r="D800" s="83"/>
      <c r="E800" s="93"/>
      <c r="F800" s="83"/>
      <c r="G800" s="73">
        <v>0</v>
      </c>
      <c r="H800" s="73">
        <v>0</v>
      </c>
    </row>
    <row r="801" spans="1:8" x14ac:dyDescent="0.25">
      <c r="A801" s="112"/>
      <c r="B801" s="84"/>
      <c r="C801" s="94"/>
      <c r="D801" s="84"/>
      <c r="E801" s="94"/>
      <c r="F801" s="84"/>
      <c r="G801" s="31"/>
      <c r="H801" s="73">
        <v>0</v>
      </c>
    </row>
    <row r="802" spans="1:8" x14ac:dyDescent="0.25">
      <c r="A802" s="110" t="s">
        <v>1011</v>
      </c>
      <c r="B802" s="82" t="s">
        <v>1012</v>
      </c>
      <c r="C802" s="82" t="s">
        <v>1013</v>
      </c>
      <c r="D802" s="82" t="s">
        <v>1014</v>
      </c>
      <c r="E802" s="82" t="s">
        <v>1019</v>
      </c>
      <c r="F802" s="82" t="s">
        <v>216</v>
      </c>
      <c r="G802" s="72">
        <v>0</v>
      </c>
      <c r="H802" s="73">
        <v>0</v>
      </c>
    </row>
    <row r="803" spans="1:8" x14ac:dyDescent="0.25">
      <c r="A803" s="111"/>
      <c r="B803" s="83"/>
      <c r="C803" s="83"/>
      <c r="D803" s="93"/>
      <c r="E803" s="93"/>
      <c r="F803" s="83"/>
      <c r="G803" s="73">
        <v>0</v>
      </c>
      <c r="H803" s="73">
        <v>0</v>
      </c>
    </row>
    <row r="804" spans="1:8" x14ac:dyDescent="0.25">
      <c r="A804" s="112"/>
      <c r="B804" s="84"/>
      <c r="C804" s="84"/>
      <c r="D804" s="94"/>
      <c r="E804" s="94"/>
      <c r="F804" s="84"/>
      <c r="G804" s="31"/>
      <c r="H804" s="73">
        <v>0</v>
      </c>
    </row>
    <row r="805" spans="1:8" x14ac:dyDescent="0.25">
      <c r="A805" s="110" t="s">
        <v>1015</v>
      </c>
      <c r="B805" s="82" t="s">
        <v>1016</v>
      </c>
      <c r="C805" s="82" t="s">
        <v>1017</v>
      </c>
      <c r="D805" s="82" t="s">
        <v>1018</v>
      </c>
      <c r="E805" s="82" t="s">
        <v>1019</v>
      </c>
      <c r="F805" s="82" t="s">
        <v>377</v>
      </c>
      <c r="G805" s="72">
        <v>0</v>
      </c>
      <c r="H805" s="73">
        <v>0</v>
      </c>
    </row>
    <row r="806" spans="1:8" x14ac:dyDescent="0.25">
      <c r="A806" s="111"/>
      <c r="B806" s="83"/>
      <c r="C806" s="83"/>
      <c r="D806" s="93"/>
      <c r="E806" s="93"/>
      <c r="F806" s="83"/>
      <c r="G806" s="73">
        <v>0</v>
      </c>
      <c r="H806" s="73">
        <v>0</v>
      </c>
    </row>
    <row r="807" spans="1:8" x14ac:dyDescent="0.25">
      <c r="A807" s="112"/>
      <c r="B807" s="84"/>
      <c r="C807" s="84"/>
      <c r="D807" s="94"/>
      <c r="E807" s="94"/>
      <c r="F807" s="84"/>
      <c r="G807" s="31"/>
      <c r="H807" s="73">
        <v>0</v>
      </c>
    </row>
    <row r="808" spans="1:8" ht="24.95" customHeight="1" x14ac:dyDescent="0.25">
      <c r="A808" s="82" t="s">
        <v>1020</v>
      </c>
      <c r="B808" s="82" t="s">
        <v>386</v>
      </c>
      <c r="C808" s="82" t="s">
        <v>99</v>
      </c>
      <c r="D808" s="82" t="s">
        <v>1021</v>
      </c>
      <c r="E808" s="82" t="s">
        <v>1025</v>
      </c>
      <c r="F808" s="98" t="s">
        <v>537</v>
      </c>
      <c r="G808" s="74">
        <v>2550</v>
      </c>
      <c r="H808" s="74">
        <v>4816</v>
      </c>
    </row>
    <row r="809" spans="1:8" ht="24.95" customHeight="1" x14ac:dyDescent="0.25">
      <c r="A809" s="83"/>
      <c r="B809" s="83"/>
      <c r="C809" s="83"/>
      <c r="D809" s="83"/>
      <c r="E809" s="83"/>
      <c r="F809" s="83"/>
      <c r="G809" s="74">
        <v>0</v>
      </c>
      <c r="H809" s="74">
        <v>0</v>
      </c>
    </row>
    <row r="810" spans="1:8" ht="24.95" customHeight="1" x14ac:dyDescent="0.25">
      <c r="A810" s="84"/>
      <c r="B810" s="84"/>
      <c r="C810" s="84"/>
      <c r="D810" s="84"/>
      <c r="E810" s="84"/>
      <c r="F810" s="84"/>
      <c r="G810" s="74"/>
      <c r="H810" s="74">
        <v>604</v>
      </c>
    </row>
    <row r="811" spans="1:8" x14ac:dyDescent="0.25">
      <c r="A811" s="82" t="s">
        <v>1022</v>
      </c>
      <c r="B811" s="82" t="s">
        <v>1023</v>
      </c>
      <c r="C811" s="107" t="s">
        <v>520</v>
      </c>
      <c r="D811" s="82" t="s">
        <v>1024</v>
      </c>
      <c r="E811" s="82" t="s">
        <v>1025</v>
      </c>
      <c r="F811" s="98" t="s">
        <v>46</v>
      </c>
      <c r="G811" s="74">
        <v>0</v>
      </c>
      <c r="H811" s="74">
        <v>0</v>
      </c>
    </row>
    <row r="812" spans="1:8" x14ac:dyDescent="0.25">
      <c r="A812" s="83"/>
      <c r="B812" s="83"/>
      <c r="C812" s="108"/>
      <c r="D812" s="83"/>
      <c r="E812" s="83"/>
      <c r="F812" s="83"/>
      <c r="G812" s="36">
        <v>0</v>
      </c>
      <c r="H812" s="74">
        <v>0</v>
      </c>
    </row>
    <row r="813" spans="1:8" x14ac:dyDescent="0.25">
      <c r="A813" s="84"/>
      <c r="B813" s="84"/>
      <c r="C813" s="109"/>
      <c r="D813" s="84"/>
      <c r="E813" s="84"/>
      <c r="F813" s="84"/>
      <c r="G813" s="74"/>
      <c r="H813" s="74">
        <v>0</v>
      </c>
    </row>
    <row r="814" spans="1:8" x14ac:dyDescent="0.25">
      <c r="A814" s="101" t="s">
        <v>1026</v>
      </c>
      <c r="B814" s="101" t="s">
        <v>1027</v>
      </c>
      <c r="C814" s="88" t="s">
        <v>1028</v>
      </c>
      <c r="D814" s="88" t="s">
        <v>1029</v>
      </c>
      <c r="E814" s="101" t="s">
        <v>1030</v>
      </c>
      <c r="F814" s="103" t="s">
        <v>131</v>
      </c>
      <c r="G814" s="75">
        <v>1800</v>
      </c>
      <c r="H814" s="75">
        <v>0</v>
      </c>
    </row>
    <row r="815" spans="1:8" x14ac:dyDescent="0.25">
      <c r="A815" s="102"/>
      <c r="B815" s="102"/>
      <c r="C815" s="91"/>
      <c r="D815" s="91"/>
      <c r="E815" s="102"/>
      <c r="F815" s="104"/>
      <c r="G815" s="27">
        <v>64</v>
      </c>
      <c r="H815" s="75">
        <v>418</v>
      </c>
    </row>
    <row r="816" spans="1:8" x14ac:dyDescent="0.25">
      <c r="A816" s="105"/>
      <c r="B816" s="105"/>
      <c r="C816" s="92"/>
      <c r="D816" s="92"/>
      <c r="E816" s="105"/>
      <c r="F816" s="106"/>
      <c r="G816" s="75"/>
      <c r="H816" s="76">
        <v>0</v>
      </c>
    </row>
    <row r="817" spans="1:8" ht="20.100000000000001" customHeight="1" x14ac:dyDescent="0.25">
      <c r="A817" s="101" t="s">
        <v>1031</v>
      </c>
      <c r="B817" s="101" t="s">
        <v>1032</v>
      </c>
      <c r="C817" s="88" t="s">
        <v>1033</v>
      </c>
      <c r="D817" s="88" t="s">
        <v>1034</v>
      </c>
      <c r="E817" s="101" t="s">
        <v>1030</v>
      </c>
      <c r="F817" s="103" t="s">
        <v>37</v>
      </c>
      <c r="G817" s="75">
        <v>0</v>
      </c>
      <c r="H817" s="75">
        <v>0</v>
      </c>
    </row>
    <row r="818" spans="1:8" ht="20.100000000000001" customHeight="1" x14ac:dyDescent="0.25">
      <c r="A818" s="102"/>
      <c r="B818" s="102"/>
      <c r="C818" s="91"/>
      <c r="D818" s="91"/>
      <c r="E818" s="102"/>
      <c r="F818" s="104"/>
      <c r="G818" s="27">
        <v>270</v>
      </c>
      <c r="H818" s="75">
        <v>555</v>
      </c>
    </row>
    <row r="819" spans="1:8" ht="20.100000000000001" customHeight="1" x14ac:dyDescent="0.25">
      <c r="A819" s="105"/>
      <c r="B819" s="105"/>
      <c r="C819" s="92"/>
      <c r="D819" s="92"/>
      <c r="E819" s="105"/>
      <c r="F819" s="106"/>
      <c r="G819" s="75"/>
      <c r="H819" s="76">
        <v>0</v>
      </c>
    </row>
    <row r="820" spans="1:8" x14ac:dyDescent="0.25">
      <c r="A820" s="101" t="s">
        <v>1035</v>
      </c>
      <c r="B820" s="101" t="s">
        <v>1032</v>
      </c>
      <c r="C820" s="88" t="s">
        <v>1036</v>
      </c>
      <c r="D820" s="88" t="s">
        <v>1037</v>
      </c>
      <c r="E820" s="101" t="s">
        <v>1030</v>
      </c>
      <c r="F820" s="103" t="s">
        <v>43</v>
      </c>
      <c r="G820" s="75">
        <v>0</v>
      </c>
      <c r="H820" s="75">
        <v>0</v>
      </c>
    </row>
    <row r="821" spans="1:8" x14ac:dyDescent="0.25">
      <c r="A821" s="102"/>
      <c r="B821" s="102"/>
      <c r="C821" s="91"/>
      <c r="D821" s="91"/>
      <c r="E821" s="102"/>
      <c r="F821" s="104"/>
      <c r="G821" s="27">
        <v>368</v>
      </c>
      <c r="H821" s="75">
        <v>555</v>
      </c>
    </row>
    <row r="822" spans="1:8" x14ac:dyDescent="0.25">
      <c r="A822" s="105"/>
      <c r="B822" s="105"/>
      <c r="C822" s="92"/>
      <c r="D822" s="92"/>
      <c r="E822" s="105"/>
      <c r="F822" s="106"/>
      <c r="G822" s="75"/>
      <c r="H822" s="76">
        <v>0</v>
      </c>
    </row>
    <row r="823" spans="1:8" x14ac:dyDescent="0.25">
      <c r="A823" s="101" t="s">
        <v>1038</v>
      </c>
      <c r="B823" s="101" t="s">
        <v>1039</v>
      </c>
      <c r="C823" s="88" t="s">
        <v>1040</v>
      </c>
      <c r="D823" s="88" t="s">
        <v>1041</v>
      </c>
      <c r="E823" s="101" t="s">
        <v>1030</v>
      </c>
      <c r="F823" s="103" t="s">
        <v>216</v>
      </c>
      <c r="G823" s="75">
        <v>0</v>
      </c>
      <c r="H823" s="75">
        <v>0</v>
      </c>
    </row>
    <row r="824" spans="1:8" x14ac:dyDescent="0.25">
      <c r="A824" s="102"/>
      <c r="B824" s="102"/>
      <c r="C824" s="91"/>
      <c r="D824" s="91"/>
      <c r="E824" s="102"/>
      <c r="F824" s="104"/>
      <c r="G824" s="27">
        <v>0</v>
      </c>
      <c r="H824" s="75">
        <v>0</v>
      </c>
    </row>
    <row r="825" spans="1:8" x14ac:dyDescent="0.25">
      <c r="A825" s="105"/>
      <c r="B825" s="105"/>
      <c r="C825" s="92"/>
      <c r="D825" s="92"/>
      <c r="E825" s="105"/>
      <c r="F825" s="106"/>
      <c r="G825" s="75"/>
      <c r="H825" s="76">
        <v>0</v>
      </c>
    </row>
    <row r="826" spans="1:8" x14ac:dyDescent="0.25">
      <c r="A826" s="101" t="s">
        <v>1042</v>
      </c>
      <c r="B826" s="101" t="s">
        <v>1043</v>
      </c>
      <c r="C826" s="88" t="s">
        <v>1044</v>
      </c>
      <c r="D826" s="88" t="s">
        <v>1045</v>
      </c>
      <c r="E826" s="101" t="s">
        <v>1030</v>
      </c>
      <c r="F826" s="103" t="s">
        <v>1046</v>
      </c>
      <c r="G826" s="75">
        <v>1488</v>
      </c>
      <c r="H826" s="75">
        <v>0</v>
      </c>
    </row>
    <row r="827" spans="1:8" x14ac:dyDescent="0.25">
      <c r="A827" s="102"/>
      <c r="B827" s="102"/>
      <c r="C827" s="91"/>
      <c r="D827" s="91"/>
      <c r="E827" s="102"/>
      <c r="F827" s="104"/>
      <c r="G827" s="27">
        <v>0</v>
      </c>
      <c r="H827" s="75">
        <v>555</v>
      </c>
    </row>
    <row r="828" spans="1:8" x14ac:dyDescent="0.25">
      <c r="A828" s="102"/>
      <c r="B828" s="102"/>
      <c r="C828" s="91"/>
      <c r="D828" s="91"/>
      <c r="E828" s="102"/>
      <c r="F828" s="104"/>
      <c r="G828" s="75"/>
      <c r="H828" s="76">
        <v>0</v>
      </c>
    </row>
    <row r="829" spans="1:8" x14ac:dyDescent="0.25">
      <c r="A829" s="99" t="s">
        <v>1047</v>
      </c>
      <c r="B829" s="99" t="str">
        <f>UPPER("Baldomero Mendoza López")</f>
        <v>BALDOMERO MENDOZA LÓPEZ</v>
      </c>
      <c r="C829" s="99" t="s">
        <v>1048</v>
      </c>
      <c r="D829" s="99" t="s">
        <v>1049</v>
      </c>
      <c r="E829" s="99" t="s">
        <v>1064</v>
      </c>
      <c r="F829" s="100" t="s">
        <v>1065</v>
      </c>
      <c r="G829" s="52">
        <v>2957.5</v>
      </c>
      <c r="H829" s="52"/>
    </row>
    <row r="830" spans="1:8" x14ac:dyDescent="0.25">
      <c r="A830" s="99"/>
      <c r="B830" s="99"/>
      <c r="C830" s="99"/>
      <c r="D830" s="99"/>
      <c r="E830" s="99"/>
      <c r="F830" s="99"/>
      <c r="G830" s="52">
        <v>1994.4</v>
      </c>
      <c r="H830" s="52"/>
    </row>
    <row r="831" spans="1:8" x14ac:dyDescent="0.25">
      <c r="A831" s="99"/>
      <c r="B831" s="99"/>
      <c r="C831" s="99"/>
      <c r="D831" s="99"/>
      <c r="E831" s="99"/>
      <c r="F831" s="99"/>
      <c r="G831" s="52"/>
      <c r="H831" s="52"/>
    </row>
    <row r="832" spans="1:8" x14ac:dyDescent="0.25">
      <c r="A832" s="99" t="s">
        <v>1050</v>
      </c>
      <c r="B832" s="99" t="str">
        <f>UPPER("Gumesindo García Morelos")</f>
        <v>GUMESINDO GARCÍA MORELOS</v>
      </c>
      <c r="C832" s="99" t="s">
        <v>1051</v>
      </c>
      <c r="D832" s="99" t="s">
        <v>736</v>
      </c>
      <c r="E832" s="99" t="s">
        <v>1064</v>
      </c>
      <c r="F832" s="100" t="s">
        <v>152</v>
      </c>
      <c r="G832" s="52">
        <v>1478.75</v>
      </c>
      <c r="H832" s="52"/>
    </row>
    <row r="833" spans="1:8" x14ac:dyDescent="0.25">
      <c r="A833" s="99"/>
      <c r="B833" s="99"/>
      <c r="C833" s="99"/>
      <c r="D833" s="99"/>
      <c r="E833" s="99"/>
      <c r="F833" s="99"/>
      <c r="G833" s="52">
        <v>1000</v>
      </c>
      <c r="H833" s="52">
        <v>992</v>
      </c>
    </row>
    <row r="834" spans="1:8" x14ac:dyDescent="0.25">
      <c r="A834" s="99"/>
      <c r="B834" s="99"/>
      <c r="C834" s="99"/>
      <c r="D834" s="99"/>
      <c r="E834" s="99"/>
      <c r="F834" s="99"/>
      <c r="G834" s="52"/>
      <c r="H834" s="52"/>
    </row>
    <row r="835" spans="1:8" x14ac:dyDescent="0.25">
      <c r="A835" s="99" t="s">
        <v>1052</v>
      </c>
      <c r="B835" s="99" t="str">
        <f>UPPER("Humberto Francisco Guerrero Rosales")</f>
        <v>HUMBERTO FRANCISCO GUERRERO ROSALES</v>
      </c>
      <c r="C835" s="99" t="s">
        <v>1053</v>
      </c>
      <c r="D835" s="99" t="s">
        <v>1054</v>
      </c>
      <c r="E835" s="99" t="s">
        <v>1064</v>
      </c>
      <c r="F835" s="100" t="s">
        <v>46</v>
      </c>
      <c r="G835" s="52">
        <v>1478.75</v>
      </c>
      <c r="H835" s="52"/>
    </row>
    <row r="836" spans="1:8" x14ac:dyDescent="0.25">
      <c r="A836" s="99"/>
      <c r="B836" s="99"/>
      <c r="C836" s="99"/>
      <c r="D836" s="99"/>
      <c r="E836" s="99"/>
      <c r="F836" s="99"/>
      <c r="G836" s="52">
        <v>886</v>
      </c>
      <c r="H836" s="52">
        <v>780</v>
      </c>
    </row>
    <row r="837" spans="1:8" x14ac:dyDescent="0.25">
      <c r="A837" s="99"/>
      <c r="B837" s="99"/>
      <c r="C837" s="99"/>
      <c r="D837" s="99"/>
      <c r="E837" s="99"/>
      <c r="F837" s="99"/>
      <c r="G837" s="52"/>
      <c r="H837" s="52"/>
    </row>
    <row r="838" spans="1:8" x14ac:dyDescent="0.25">
      <c r="A838" s="99" t="s">
        <v>1055</v>
      </c>
      <c r="B838" s="99" t="str">
        <f>UPPER("José Eduardo Téllez Espinoza")</f>
        <v>JOSÉ EDUARDO TÉLLEZ ESPINOZA</v>
      </c>
      <c r="C838" s="99" t="s">
        <v>1056</v>
      </c>
      <c r="D838" s="99" t="s">
        <v>1057</v>
      </c>
      <c r="E838" s="99" t="s">
        <v>1064</v>
      </c>
      <c r="F838" s="100" t="s">
        <v>1066</v>
      </c>
      <c r="G838" s="52"/>
      <c r="H838" s="52"/>
    </row>
    <row r="839" spans="1:8" x14ac:dyDescent="0.25">
      <c r="A839" s="99"/>
      <c r="B839" s="99"/>
      <c r="C839" s="99"/>
      <c r="D839" s="99"/>
      <c r="E839" s="99"/>
      <c r="F839" s="99"/>
      <c r="G839" s="52">
        <v>2000</v>
      </c>
      <c r="H839" s="52" t="s">
        <v>1133</v>
      </c>
    </row>
    <row r="840" spans="1:8" x14ac:dyDescent="0.25">
      <c r="A840" s="99"/>
      <c r="B840" s="99"/>
      <c r="C840" s="99"/>
      <c r="D840" s="99"/>
      <c r="E840" s="99"/>
      <c r="F840" s="99"/>
      <c r="G840" s="52"/>
      <c r="H840" s="52"/>
    </row>
    <row r="841" spans="1:8" x14ac:dyDescent="0.25">
      <c r="A841" s="99" t="s">
        <v>1058</v>
      </c>
      <c r="B841" s="99" t="str">
        <f>UPPER("Abraham Karol Weller Lara")</f>
        <v>ABRAHAM KAROL WELLER LARA</v>
      </c>
      <c r="C841" s="99" t="s">
        <v>1059</v>
      </c>
      <c r="D841" s="99" t="s">
        <v>1060</v>
      </c>
      <c r="E841" s="99" t="s">
        <v>1064</v>
      </c>
      <c r="F841" s="100" t="s">
        <v>354</v>
      </c>
      <c r="G841" s="52"/>
      <c r="H841" s="52"/>
    </row>
    <row r="842" spans="1:8" x14ac:dyDescent="0.25">
      <c r="A842" s="99"/>
      <c r="B842" s="99"/>
      <c r="C842" s="99"/>
      <c r="D842" s="99"/>
      <c r="E842" s="99"/>
      <c r="F842" s="99"/>
      <c r="G842" s="52">
        <v>1000</v>
      </c>
      <c r="H842" s="52" t="s">
        <v>1133</v>
      </c>
    </row>
    <row r="843" spans="1:8" x14ac:dyDescent="0.25">
      <c r="A843" s="99"/>
      <c r="B843" s="99"/>
      <c r="C843" s="99"/>
      <c r="D843" s="99"/>
      <c r="E843" s="99"/>
      <c r="F843" s="99"/>
      <c r="G843" s="52"/>
      <c r="H843" s="52"/>
    </row>
    <row r="844" spans="1:8" x14ac:dyDescent="0.25">
      <c r="A844" s="99" t="s">
        <v>1061</v>
      </c>
      <c r="B844" s="99" t="str">
        <f>UPPER("Teresita de Jesus Rendón Barrera")</f>
        <v>TERESITA DE JESUS RENDÓN BARRERA</v>
      </c>
      <c r="C844" s="99" t="s">
        <v>1062</v>
      </c>
      <c r="D844" s="99" t="s">
        <v>1063</v>
      </c>
      <c r="E844" s="99" t="s">
        <v>1064</v>
      </c>
      <c r="F844" s="100" t="s">
        <v>216</v>
      </c>
      <c r="G844" s="52"/>
      <c r="H844" s="52"/>
    </row>
    <row r="845" spans="1:8" x14ac:dyDescent="0.25">
      <c r="A845" s="99"/>
      <c r="B845" s="99"/>
      <c r="C845" s="99"/>
      <c r="D845" s="99"/>
      <c r="E845" s="99"/>
      <c r="F845" s="99"/>
      <c r="G845" s="52">
        <v>1000</v>
      </c>
      <c r="H845" s="52" t="s">
        <v>1133</v>
      </c>
    </row>
    <row r="846" spans="1:8" x14ac:dyDescent="0.25">
      <c r="A846" s="99"/>
      <c r="B846" s="99"/>
      <c r="C846" s="99"/>
      <c r="D846" s="99"/>
      <c r="E846" s="99"/>
      <c r="F846" s="99"/>
      <c r="G846" s="52"/>
      <c r="H846" s="52"/>
    </row>
    <row r="847" spans="1:8" ht="24.95" customHeight="1" x14ac:dyDescent="0.25">
      <c r="A847" s="23" t="s">
        <v>1067</v>
      </c>
      <c r="B847" s="82" t="s">
        <v>1068</v>
      </c>
      <c r="C847" s="82" t="s">
        <v>1069</v>
      </c>
      <c r="D847" s="82" t="s">
        <v>894</v>
      </c>
      <c r="E847" s="82" t="s">
        <v>1070</v>
      </c>
      <c r="F847" s="98" t="s">
        <v>139</v>
      </c>
      <c r="G847" s="77">
        <v>2125</v>
      </c>
      <c r="H847" s="32">
        <v>3124.17</v>
      </c>
    </row>
    <row r="848" spans="1:8" ht="24.95" customHeight="1" x14ac:dyDescent="0.25">
      <c r="A848" s="23" t="s">
        <v>1071</v>
      </c>
      <c r="B848" s="83"/>
      <c r="C848" s="83"/>
      <c r="D848" s="83"/>
      <c r="E848" s="83"/>
      <c r="F848" s="93"/>
      <c r="G848" s="77">
        <v>1000</v>
      </c>
      <c r="H848" s="77">
        <v>0</v>
      </c>
    </row>
    <row r="849" spans="1:8" ht="24.95" customHeight="1" x14ac:dyDescent="0.25">
      <c r="A849" s="12"/>
      <c r="B849" s="84"/>
      <c r="C849" s="84"/>
      <c r="D849" s="84"/>
      <c r="E849" s="84"/>
      <c r="F849" s="94"/>
      <c r="G849" s="78"/>
      <c r="H849" s="77">
        <v>0</v>
      </c>
    </row>
    <row r="850" spans="1:8" x14ac:dyDescent="0.25">
      <c r="A850" s="23" t="s">
        <v>1133</v>
      </c>
      <c r="B850" s="82" t="s">
        <v>1072</v>
      </c>
      <c r="C850" s="82" t="s">
        <v>1073</v>
      </c>
      <c r="D850" s="82" t="s">
        <v>1074</v>
      </c>
      <c r="E850" s="82" t="s">
        <v>1070</v>
      </c>
      <c r="F850" s="98" t="s">
        <v>305</v>
      </c>
      <c r="G850" s="77">
        <v>0</v>
      </c>
      <c r="H850" s="32">
        <v>0</v>
      </c>
    </row>
    <row r="851" spans="1:8" x14ac:dyDescent="0.25">
      <c r="A851" s="23" t="s">
        <v>1071</v>
      </c>
      <c r="B851" s="83"/>
      <c r="C851" s="83"/>
      <c r="D851" s="83"/>
      <c r="E851" s="83"/>
      <c r="F851" s="93"/>
      <c r="G851" s="77">
        <v>0</v>
      </c>
      <c r="H851" s="77">
        <v>0</v>
      </c>
    </row>
    <row r="852" spans="1:8" x14ac:dyDescent="0.25">
      <c r="A852" s="12"/>
      <c r="B852" s="84"/>
      <c r="C852" s="84"/>
      <c r="D852" s="84"/>
      <c r="E852" s="84"/>
      <c r="F852" s="94"/>
      <c r="G852" s="78"/>
      <c r="H852" s="77">
        <v>0</v>
      </c>
    </row>
    <row r="853" spans="1:8" x14ac:dyDescent="0.25">
      <c r="A853" s="23" t="s">
        <v>1075</v>
      </c>
      <c r="B853" s="82" t="s">
        <v>1076</v>
      </c>
      <c r="C853" s="82" t="s">
        <v>1077</v>
      </c>
      <c r="D853" s="82" t="s">
        <v>736</v>
      </c>
      <c r="E853" s="82" t="s">
        <v>1070</v>
      </c>
      <c r="F853" s="98" t="s">
        <v>456</v>
      </c>
      <c r="G853" s="77">
        <v>1725</v>
      </c>
      <c r="H853" s="32">
        <v>3588.01</v>
      </c>
    </row>
    <row r="854" spans="1:8" x14ac:dyDescent="0.25">
      <c r="A854" s="23" t="s">
        <v>1071</v>
      </c>
      <c r="B854" s="83"/>
      <c r="C854" s="83"/>
      <c r="D854" s="83"/>
      <c r="E854" s="83"/>
      <c r="F854" s="93"/>
      <c r="G854" s="77">
        <v>935</v>
      </c>
      <c r="H854" s="77">
        <v>0</v>
      </c>
    </row>
    <row r="855" spans="1:8" x14ac:dyDescent="0.25">
      <c r="A855" s="12"/>
      <c r="B855" s="84"/>
      <c r="C855" s="84"/>
      <c r="D855" s="84"/>
      <c r="E855" s="84"/>
      <c r="F855" s="94"/>
      <c r="G855" s="78"/>
      <c r="H855" s="77">
        <v>500</v>
      </c>
    </row>
    <row r="856" spans="1:8" x14ac:dyDescent="0.25">
      <c r="A856" s="23" t="s">
        <v>1078</v>
      </c>
      <c r="B856" s="82" t="s">
        <v>1079</v>
      </c>
      <c r="C856" s="82" t="s">
        <v>1080</v>
      </c>
      <c r="D856" s="82" t="s">
        <v>1081</v>
      </c>
      <c r="E856" s="82" t="s">
        <v>1070</v>
      </c>
      <c r="F856" s="98" t="s">
        <v>931</v>
      </c>
      <c r="G856" s="77">
        <v>2125</v>
      </c>
      <c r="H856" s="32">
        <v>4338.01</v>
      </c>
    </row>
    <row r="857" spans="1:8" x14ac:dyDescent="0.25">
      <c r="A857" s="23" t="s">
        <v>1071</v>
      </c>
      <c r="B857" s="83"/>
      <c r="C857" s="83"/>
      <c r="D857" s="83"/>
      <c r="E857" s="83"/>
      <c r="F857" s="93"/>
      <c r="G857" s="77">
        <v>1000</v>
      </c>
      <c r="H857" s="77">
        <v>0</v>
      </c>
    </row>
    <row r="858" spans="1:8" x14ac:dyDescent="0.25">
      <c r="A858" s="12"/>
      <c r="B858" s="84"/>
      <c r="C858" s="84"/>
      <c r="D858" s="84"/>
      <c r="E858" s="84"/>
      <c r="F858" s="94"/>
      <c r="G858" s="78"/>
      <c r="H858" s="77">
        <v>0</v>
      </c>
    </row>
    <row r="859" spans="1:8" x14ac:dyDescent="0.25">
      <c r="A859" s="88" t="s">
        <v>1082</v>
      </c>
      <c r="B859" s="88" t="s">
        <v>1083</v>
      </c>
      <c r="C859" s="88" t="s">
        <v>1084</v>
      </c>
      <c r="D859" s="88" t="s">
        <v>1085</v>
      </c>
      <c r="E859" s="82" t="s">
        <v>1086</v>
      </c>
      <c r="F859" s="95" t="s">
        <v>730</v>
      </c>
      <c r="G859" s="30">
        <v>0</v>
      </c>
      <c r="H859" s="30">
        <v>0</v>
      </c>
    </row>
    <row r="860" spans="1:8" x14ac:dyDescent="0.25">
      <c r="A860" s="89"/>
      <c r="B860" s="91"/>
      <c r="C860" s="91"/>
      <c r="D860" s="91"/>
      <c r="E860" s="93"/>
      <c r="F860" s="96"/>
      <c r="G860" s="30">
        <v>0</v>
      </c>
      <c r="H860" s="30">
        <v>633.99</v>
      </c>
    </row>
    <row r="861" spans="1:8" x14ac:dyDescent="0.25">
      <c r="A861" s="90"/>
      <c r="B861" s="92"/>
      <c r="C861" s="92"/>
      <c r="D861" s="92"/>
      <c r="E861" s="94"/>
      <c r="F861" s="97"/>
      <c r="G861" s="30"/>
      <c r="H861" s="30">
        <v>0</v>
      </c>
    </row>
    <row r="862" spans="1:8" x14ac:dyDescent="0.25">
      <c r="A862" s="88" t="s">
        <v>1087</v>
      </c>
      <c r="B862" s="88" t="s">
        <v>1088</v>
      </c>
      <c r="C862" s="88" t="s">
        <v>1089</v>
      </c>
      <c r="D862" s="88" t="s">
        <v>1090</v>
      </c>
      <c r="E862" s="82" t="s">
        <v>1086</v>
      </c>
      <c r="F862" s="95" t="s">
        <v>1091</v>
      </c>
      <c r="G862" s="30">
        <v>2950.3</v>
      </c>
      <c r="H862" s="30">
        <v>0</v>
      </c>
    </row>
    <row r="863" spans="1:8" x14ac:dyDescent="0.25">
      <c r="A863" s="89"/>
      <c r="B863" s="91"/>
      <c r="C863" s="91"/>
      <c r="D863" s="91"/>
      <c r="E863" s="93"/>
      <c r="F863" s="96"/>
      <c r="G863" s="30">
        <v>1603.25</v>
      </c>
      <c r="H863" s="30">
        <v>1875.16</v>
      </c>
    </row>
    <row r="864" spans="1:8" x14ac:dyDescent="0.25">
      <c r="A864" s="90"/>
      <c r="B864" s="92"/>
      <c r="C864" s="92"/>
      <c r="D864" s="92"/>
      <c r="E864" s="94"/>
      <c r="F864" s="97"/>
      <c r="G864" s="30"/>
      <c r="H864" s="30">
        <v>0</v>
      </c>
    </row>
    <row r="865" spans="1:8" x14ac:dyDescent="0.25">
      <c r="A865" s="88" t="s">
        <v>1092</v>
      </c>
      <c r="B865" s="88" t="s">
        <v>1093</v>
      </c>
      <c r="C865" s="88" t="s">
        <v>1089</v>
      </c>
      <c r="D865" s="88" t="s">
        <v>1090</v>
      </c>
      <c r="E865" s="82" t="s">
        <v>1086</v>
      </c>
      <c r="F865" s="95" t="s">
        <v>1091</v>
      </c>
      <c r="G865" s="30">
        <v>2870.3</v>
      </c>
      <c r="H865" s="30">
        <v>0</v>
      </c>
    </row>
    <row r="866" spans="1:8" x14ac:dyDescent="0.25">
      <c r="A866" s="89"/>
      <c r="B866" s="91"/>
      <c r="C866" s="91"/>
      <c r="D866" s="91"/>
      <c r="E866" s="93"/>
      <c r="F866" s="96"/>
      <c r="G866" s="30">
        <v>1603.25</v>
      </c>
      <c r="H866" s="30">
        <v>0</v>
      </c>
    </row>
    <row r="867" spans="1:8" x14ac:dyDescent="0.25">
      <c r="A867" s="90"/>
      <c r="B867" s="92"/>
      <c r="C867" s="92"/>
      <c r="D867" s="92"/>
      <c r="E867" s="94"/>
      <c r="F867" s="97"/>
      <c r="G867" s="30"/>
      <c r="H867" s="30">
        <v>0</v>
      </c>
    </row>
    <row r="868" spans="1:8" x14ac:dyDescent="0.25">
      <c r="A868" s="88" t="s">
        <v>1094</v>
      </c>
      <c r="B868" s="88" t="s">
        <v>1095</v>
      </c>
      <c r="C868" s="88" t="s">
        <v>1096</v>
      </c>
      <c r="D868" s="88" t="s">
        <v>1097</v>
      </c>
      <c r="E868" s="82" t="s">
        <v>1086</v>
      </c>
      <c r="F868" s="95" t="s">
        <v>364</v>
      </c>
      <c r="G868" s="30">
        <v>1442.15</v>
      </c>
      <c r="H868" s="30">
        <v>6396</v>
      </c>
    </row>
    <row r="869" spans="1:8" x14ac:dyDescent="0.25">
      <c r="A869" s="89"/>
      <c r="B869" s="91"/>
      <c r="C869" s="91"/>
      <c r="D869" s="91"/>
      <c r="E869" s="93"/>
      <c r="F869" s="96"/>
      <c r="G869" s="30">
        <v>995.01</v>
      </c>
      <c r="H869" s="30">
        <v>0</v>
      </c>
    </row>
    <row r="870" spans="1:8" x14ac:dyDescent="0.25">
      <c r="A870" s="90"/>
      <c r="B870" s="92"/>
      <c r="C870" s="92"/>
      <c r="D870" s="92"/>
      <c r="E870" s="94"/>
      <c r="F870" s="97"/>
      <c r="G870" s="30"/>
      <c r="H870" s="30">
        <v>0</v>
      </c>
    </row>
    <row r="871" spans="1:8" x14ac:dyDescent="0.25">
      <c r="A871" s="88" t="s">
        <v>1098</v>
      </c>
      <c r="B871" s="88" t="s">
        <v>1099</v>
      </c>
      <c r="C871" s="88" t="s">
        <v>1100</v>
      </c>
      <c r="D871" s="88" t="s">
        <v>1101</v>
      </c>
      <c r="E871" s="82" t="s">
        <v>1086</v>
      </c>
      <c r="F871" s="95" t="s">
        <v>152</v>
      </c>
      <c r="G871" s="30">
        <v>0</v>
      </c>
      <c r="H871" s="30">
        <v>0</v>
      </c>
    </row>
    <row r="872" spans="1:8" x14ac:dyDescent="0.25">
      <c r="A872" s="89"/>
      <c r="B872" s="91"/>
      <c r="C872" s="91"/>
      <c r="D872" s="91"/>
      <c r="E872" s="93"/>
      <c r="F872" s="96"/>
      <c r="G872" s="30">
        <v>968</v>
      </c>
      <c r="H872" s="30">
        <v>0</v>
      </c>
    </row>
    <row r="873" spans="1:8" x14ac:dyDescent="0.25">
      <c r="A873" s="90"/>
      <c r="B873" s="92"/>
      <c r="C873" s="92"/>
      <c r="D873" s="92"/>
      <c r="E873" s="94"/>
      <c r="F873" s="97"/>
      <c r="G873" s="30"/>
      <c r="H873" s="30">
        <v>0</v>
      </c>
    </row>
    <row r="874" spans="1:8" x14ac:dyDescent="0.25">
      <c r="A874" s="88" t="s">
        <v>1102</v>
      </c>
      <c r="B874" s="88" t="s">
        <v>1103</v>
      </c>
      <c r="C874" s="88" t="s">
        <v>1104</v>
      </c>
      <c r="D874" s="88" t="s">
        <v>1105</v>
      </c>
      <c r="E874" s="82" t="s">
        <v>1086</v>
      </c>
      <c r="F874" s="95" t="s">
        <v>216</v>
      </c>
      <c r="G874" s="30">
        <v>0</v>
      </c>
      <c r="H874" s="30">
        <v>0</v>
      </c>
    </row>
    <row r="875" spans="1:8" x14ac:dyDescent="0.25">
      <c r="A875" s="89"/>
      <c r="B875" s="91"/>
      <c r="C875" s="91"/>
      <c r="D875" s="91"/>
      <c r="E875" s="93"/>
      <c r="F875" s="96"/>
      <c r="G875" s="30">
        <v>1000</v>
      </c>
      <c r="H875" s="30">
        <v>784.34</v>
      </c>
    </row>
    <row r="876" spans="1:8" x14ac:dyDescent="0.25">
      <c r="A876" s="90"/>
      <c r="B876" s="92"/>
      <c r="C876" s="92"/>
      <c r="D876" s="92"/>
      <c r="E876" s="94"/>
      <c r="F876" s="97"/>
      <c r="G876" s="30"/>
      <c r="H876" s="30">
        <v>0</v>
      </c>
    </row>
    <row r="877" spans="1:8" ht="20.100000000000001" customHeight="1" x14ac:dyDescent="0.25">
      <c r="A877" s="82" t="s">
        <v>1133</v>
      </c>
      <c r="B877" s="82" t="s">
        <v>1106</v>
      </c>
      <c r="C877" s="82" t="s">
        <v>287</v>
      </c>
      <c r="D877" s="82" t="s">
        <v>1107</v>
      </c>
      <c r="E877" s="82" t="s">
        <v>1108</v>
      </c>
      <c r="F877" s="85" t="s">
        <v>1109</v>
      </c>
      <c r="G877" s="79">
        <v>0</v>
      </c>
      <c r="H877" s="79">
        <v>0</v>
      </c>
    </row>
    <row r="878" spans="1:8" ht="20.100000000000001" customHeight="1" x14ac:dyDescent="0.25">
      <c r="A878" s="83"/>
      <c r="B878" s="83"/>
      <c r="C878" s="83"/>
      <c r="D878" s="83"/>
      <c r="E878" s="83"/>
      <c r="F878" s="86"/>
      <c r="G878" s="79">
        <v>0</v>
      </c>
      <c r="H878" s="79">
        <v>0</v>
      </c>
    </row>
    <row r="879" spans="1:8" ht="20.100000000000001" customHeight="1" x14ac:dyDescent="0.25">
      <c r="A879" s="84"/>
      <c r="B879" s="84"/>
      <c r="C879" s="84"/>
      <c r="D879" s="84"/>
      <c r="E879" s="84"/>
      <c r="F879" s="87"/>
      <c r="G879" s="80"/>
      <c r="H879" s="79">
        <v>0</v>
      </c>
    </row>
    <row r="880" spans="1:8" x14ac:dyDescent="0.25">
      <c r="A880" s="82" t="s">
        <v>1133</v>
      </c>
      <c r="B880" s="82" t="s">
        <v>1110</v>
      </c>
      <c r="C880" s="82" t="s">
        <v>359</v>
      </c>
      <c r="D880" s="82" t="s">
        <v>1111</v>
      </c>
      <c r="E880" s="82" t="s">
        <v>1108</v>
      </c>
      <c r="F880" s="85" t="s">
        <v>1112</v>
      </c>
      <c r="G880" s="79">
        <v>0</v>
      </c>
      <c r="H880" s="79">
        <v>0</v>
      </c>
    </row>
    <row r="881" spans="1:8" x14ac:dyDescent="0.25">
      <c r="A881" s="83"/>
      <c r="B881" s="83"/>
      <c r="C881" s="83"/>
      <c r="D881" s="83"/>
      <c r="E881" s="83"/>
      <c r="F881" s="86"/>
      <c r="G881" s="79">
        <v>0</v>
      </c>
      <c r="H881" s="79">
        <v>0</v>
      </c>
    </row>
    <row r="882" spans="1:8" x14ac:dyDescent="0.25">
      <c r="A882" s="84"/>
      <c r="B882" s="84"/>
      <c r="C882" s="84"/>
      <c r="D882" s="84"/>
      <c r="E882" s="84"/>
      <c r="F882" s="87"/>
      <c r="G882" s="80"/>
      <c r="H882" s="79">
        <v>0</v>
      </c>
    </row>
    <row r="883" spans="1:8" x14ac:dyDescent="0.25">
      <c r="A883" s="10" t="s">
        <v>1113</v>
      </c>
      <c r="B883" s="82" t="s">
        <v>1114</v>
      </c>
      <c r="C883" s="82" t="s">
        <v>359</v>
      </c>
      <c r="D883" s="82" t="s">
        <v>1115</v>
      </c>
      <c r="E883" s="82" t="s">
        <v>1108</v>
      </c>
      <c r="F883" s="85" t="s">
        <v>547</v>
      </c>
      <c r="G883" s="79">
        <v>1500</v>
      </c>
      <c r="H883" s="79">
        <v>4448</v>
      </c>
    </row>
    <row r="884" spans="1:8" x14ac:dyDescent="0.25">
      <c r="A884" s="24" t="s">
        <v>1116</v>
      </c>
      <c r="B884" s="83"/>
      <c r="C884" s="83"/>
      <c r="D884" s="83"/>
      <c r="E884" s="83"/>
      <c r="F884" s="86"/>
      <c r="G884" s="79">
        <v>1000</v>
      </c>
      <c r="H884" s="79">
        <v>0</v>
      </c>
    </row>
    <row r="885" spans="1:8" x14ac:dyDescent="0.25">
      <c r="A885" s="10" t="s">
        <v>1117</v>
      </c>
      <c r="B885" s="84"/>
      <c r="C885" s="84"/>
      <c r="D885" s="84"/>
      <c r="E885" s="84"/>
      <c r="F885" s="87"/>
      <c r="G885" s="80"/>
      <c r="H885" s="79">
        <v>0</v>
      </c>
    </row>
    <row r="886" spans="1:8" ht="20.100000000000001" customHeight="1" x14ac:dyDescent="0.25">
      <c r="A886" s="82" t="s">
        <v>1133</v>
      </c>
      <c r="B886" s="82" t="s">
        <v>1118</v>
      </c>
      <c r="C886" s="82" t="s">
        <v>1119</v>
      </c>
      <c r="D886" s="82" t="s">
        <v>1120</v>
      </c>
      <c r="E886" s="82" t="s">
        <v>1108</v>
      </c>
      <c r="F886" s="85" t="s">
        <v>1121</v>
      </c>
      <c r="G886" s="79">
        <v>0</v>
      </c>
      <c r="H886" s="79">
        <v>0</v>
      </c>
    </row>
    <row r="887" spans="1:8" ht="20.100000000000001" customHeight="1" x14ac:dyDescent="0.25">
      <c r="A887" s="83"/>
      <c r="B887" s="83"/>
      <c r="C887" s="83"/>
      <c r="D887" s="83"/>
      <c r="E887" s="83"/>
      <c r="F887" s="86"/>
      <c r="G887" s="79">
        <v>0</v>
      </c>
      <c r="H887" s="79">
        <v>0</v>
      </c>
    </row>
    <row r="888" spans="1:8" ht="20.100000000000001" customHeight="1" x14ac:dyDescent="0.25">
      <c r="A888" s="84"/>
      <c r="B888" s="84"/>
      <c r="C888" s="84"/>
      <c r="D888" s="84"/>
      <c r="E888" s="84"/>
      <c r="F888" s="87"/>
      <c r="G888" s="80"/>
      <c r="H888" s="79">
        <v>0</v>
      </c>
    </row>
    <row r="889" spans="1:8" x14ac:dyDescent="0.25">
      <c r="A889" s="82" t="s">
        <v>1133</v>
      </c>
      <c r="B889" s="82" t="s">
        <v>1122</v>
      </c>
      <c r="C889" s="82" t="s">
        <v>359</v>
      </c>
      <c r="D889" s="82" t="s">
        <v>1123</v>
      </c>
      <c r="E889" s="82" t="s">
        <v>1108</v>
      </c>
      <c r="F889" s="85" t="s">
        <v>551</v>
      </c>
      <c r="G889" s="79">
        <v>0</v>
      </c>
      <c r="H889" s="79">
        <v>0</v>
      </c>
    </row>
    <row r="890" spans="1:8" x14ac:dyDescent="0.25">
      <c r="A890" s="83"/>
      <c r="B890" s="83"/>
      <c r="C890" s="83"/>
      <c r="D890" s="83"/>
      <c r="E890" s="83"/>
      <c r="F890" s="86"/>
      <c r="G890" s="79">
        <v>0</v>
      </c>
      <c r="H890" s="79">
        <v>0</v>
      </c>
    </row>
    <row r="891" spans="1:8" x14ac:dyDescent="0.25">
      <c r="A891" s="84"/>
      <c r="B891" s="84"/>
      <c r="C891" s="84"/>
      <c r="D891" s="84"/>
      <c r="E891" s="84"/>
      <c r="F891" s="87"/>
      <c r="G891" s="80"/>
      <c r="H891" s="79">
        <v>0</v>
      </c>
    </row>
    <row r="892" spans="1:8" x14ac:dyDescent="0.25">
      <c r="A892" s="82" t="s">
        <v>1133</v>
      </c>
      <c r="B892" s="82" t="s">
        <v>1124</v>
      </c>
      <c r="C892" s="82" t="s">
        <v>359</v>
      </c>
      <c r="D892" s="82" t="s">
        <v>1125</v>
      </c>
      <c r="E892" s="82" t="s">
        <v>1108</v>
      </c>
      <c r="F892" s="85" t="s">
        <v>1126</v>
      </c>
      <c r="G892" s="79">
        <v>0</v>
      </c>
      <c r="H892" s="79">
        <v>0</v>
      </c>
    </row>
    <row r="893" spans="1:8" x14ac:dyDescent="0.25">
      <c r="A893" s="83"/>
      <c r="B893" s="83"/>
      <c r="C893" s="83"/>
      <c r="D893" s="83"/>
      <c r="E893" s="83"/>
      <c r="F893" s="86"/>
      <c r="G893" s="79">
        <v>0</v>
      </c>
      <c r="H893" s="79">
        <v>0</v>
      </c>
    </row>
    <row r="894" spans="1:8" x14ac:dyDescent="0.25">
      <c r="A894" s="84"/>
      <c r="B894" s="84"/>
      <c r="C894" s="84"/>
      <c r="D894" s="84"/>
      <c r="E894" s="84"/>
      <c r="F894" s="87"/>
      <c r="G894" s="80"/>
      <c r="H894" s="79">
        <v>0</v>
      </c>
    </row>
  </sheetData>
  <mergeCells count="1712">
    <mergeCell ref="F230:F232"/>
    <mergeCell ref="E230:E232"/>
    <mergeCell ref="D230:D232"/>
    <mergeCell ref="C230:C232"/>
    <mergeCell ref="B230:B232"/>
    <mergeCell ref="A227:A229"/>
    <mergeCell ref="B227:B229"/>
    <mergeCell ref="C227:C229"/>
    <mergeCell ref="D227:D229"/>
    <mergeCell ref="E227:E229"/>
    <mergeCell ref="F227:F229"/>
    <mergeCell ref="B215:B217"/>
    <mergeCell ref="C215:C217"/>
    <mergeCell ref="D215:D217"/>
    <mergeCell ref="E215:E217"/>
    <mergeCell ref="F215:F217"/>
    <mergeCell ref="A218:A220"/>
    <mergeCell ref="B218:B220"/>
    <mergeCell ref="C218:C220"/>
    <mergeCell ref="D218:D220"/>
    <mergeCell ref="E218:E220"/>
    <mergeCell ref="A224:A226"/>
    <mergeCell ref="B224:B226"/>
    <mergeCell ref="C224:C226"/>
    <mergeCell ref="D224:D226"/>
    <mergeCell ref="E224:E226"/>
    <mergeCell ref="F224:F226"/>
    <mergeCell ref="F218:F220"/>
    <mergeCell ref="F221:F223"/>
    <mergeCell ref="E221:E223"/>
    <mergeCell ref="D221:D223"/>
    <mergeCell ref="C221:C223"/>
    <mergeCell ref="A221:A223"/>
    <mergeCell ref="B221:B223"/>
    <mergeCell ref="B200:B202"/>
    <mergeCell ref="C200:C202"/>
    <mergeCell ref="D200:D202"/>
    <mergeCell ref="E200:E202"/>
    <mergeCell ref="F200:F202"/>
    <mergeCell ref="B203:B205"/>
    <mergeCell ref="C203:C205"/>
    <mergeCell ref="D203:D205"/>
    <mergeCell ref="E203:E205"/>
    <mergeCell ref="F203:F205"/>
    <mergeCell ref="A206:A208"/>
    <mergeCell ref="B206:B208"/>
    <mergeCell ref="C206:C208"/>
    <mergeCell ref="D206:D208"/>
    <mergeCell ref="E206:E208"/>
    <mergeCell ref="A212:A214"/>
    <mergeCell ref="B212:B214"/>
    <mergeCell ref="C212:C214"/>
    <mergeCell ref="D212:D214"/>
    <mergeCell ref="E212:E214"/>
    <mergeCell ref="F212:F214"/>
    <mergeCell ref="F206:F208"/>
    <mergeCell ref="A209:A211"/>
    <mergeCell ref="B209:B211"/>
    <mergeCell ref="C209:C211"/>
    <mergeCell ref="D209:D211"/>
    <mergeCell ref="E209:E211"/>
    <mergeCell ref="F209:F211"/>
    <mergeCell ref="A194:A196"/>
    <mergeCell ref="B194:B196"/>
    <mergeCell ref="C194:C196"/>
    <mergeCell ref="D194:D196"/>
    <mergeCell ref="E194:E196"/>
    <mergeCell ref="F194:F196"/>
    <mergeCell ref="A191:A193"/>
    <mergeCell ref="B191:B193"/>
    <mergeCell ref="C191:C193"/>
    <mergeCell ref="D191:D193"/>
    <mergeCell ref="E191:E193"/>
    <mergeCell ref="F191:F193"/>
    <mergeCell ref="B197:B199"/>
    <mergeCell ref="C197:C199"/>
    <mergeCell ref="D197:D199"/>
    <mergeCell ref="E197:E199"/>
    <mergeCell ref="F197:F199"/>
    <mergeCell ref="C179:C181"/>
    <mergeCell ref="D179:D181"/>
    <mergeCell ref="E179:E181"/>
    <mergeCell ref="F179:F181"/>
    <mergeCell ref="A176:A178"/>
    <mergeCell ref="B176:B178"/>
    <mergeCell ref="C176:C178"/>
    <mergeCell ref="D176:D178"/>
    <mergeCell ref="E176:E178"/>
    <mergeCell ref="F176:F178"/>
    <mergeCell ref="F185:F187"/>
    <mergeCell ref="A188:A190"/>
    <mergeCell ref="B188:B190"/>
    <mergeCell ref="C188:C190"/>
    <mergeCell ref="D188:D190"/>
    <mergeCell ref="E188:E190"/>
    <mergeCell ref="F188:F190"/>
    <mergeCell ref="B182:B184"/>
    <mergeCell ref="C182:C184"/>
    <mergeCell ref="D182:D184"/>
    <mergeCell ref="E182:E184"/>
    <mergeCell ref="F182:F184"/>
    <mergeCell ref="A185:A187"/>
    <mergeCell ref="B185:B187"/>
    <mergeCell ref="C185:C187"/>
    <mergeCell ref="D185:D187"/>
    <mergeCell ref="E185:E187"/>
    <mergeCell ref="G173:G175"/>
    <mergeCell ref="A167:A169"/>
    <mergeCell ref="B167:B169"/>
    <mergeCell ref="C167:C169"/>
    <mergeCell ref="D167:D169"/>
    <mergeCell ref="E167:E169"/>
    <mergeCell ref="F167:F169"/>
    <mergeCell ref="G224:G226"/>
    <mergeCell ref="H224:H226"/>
    <mergeCell ref="G227:G229"/>
    <mergeCell ref="H227:H229"/>
    <mergeCell ref="G221:G223"/>
    <mergeCell ref="H221:H223"/>
    <mergeCell ref="H173:H175"/>
    <mergeCell ref="G176:G178"/>
    <mergeCell ref="H176:H178"/>
    <mergeCell ref="G179:G181"/>
    <mergeCell ref="H179:H181"/>
    <mergeCell ref="A173:A175"/>
    <mergeCell ref="B173:B175"/>
    <mergeCell ref="C173:C175"/>
    <mergeCell ref="D173:D175"/>
    <mergeCell ref="E173:E175"/>
    <mergeCell ref="F173:F175"/>
    <mergeCell ref="A170:A172"/>
    <mergeCell ref="B170:B172"/>
    <mergeCell ref="C170:C172"/>
    <mergeCell ref="D170:D172"/>
    <mergeCell ref="E170:E172"/>
    <mergeCell ref="F170:F172"/>
    <mergeCell ref="A179:A181"/>
    <mergeCell ref="B179:B181"/>
    <mergeCell ref="G212:G214"/>
    <mergeCell ref="H212:H214"/>
    <mergeCell ref="G218:G220"/>
    <mergeCell ref="H218:H220"/>
    <mergeCell ref="G194:G196"/>
    <mergeCell ref="H194:H196"/>
    <mergeCell ref="H200:H202"/>
    <mergeCell ref="G206:G208"/>
    <mergeCell ref="H206:H208"/>
    <mergeCell ref="G209:G211"/>
    <mergeCell ref="H209:H211"/>
    <mergeCell ref="G185:G187"/>
    <mergeCell ref="H185:H187"/>
    <mergeCell ref="G188:G190"/>
    <mergeCell ref="H188:H190"/>
    <mergeCell ref="G191:G193"/>
    <mergeCell ref="H191:H193"/>
    <mergeCell ref="A157:A158"/>
    <mergeCell ref="B157:B158"/>
    <mergeCell ref="C157:C158"/>
    <mergeCell ref="D157:D158"/>
    <mergeCell ref="E157:E158"/>
    <mergeCell ref="F157:F158"/>
    <mergeCell ref="A155:A156"/>
    <mergeCell ref="B155:B156"/>
    <mergeCell ref="C155:C156"/>
    <mergeCell ref="D155:D156"/>
    <mergeCell ref="E155:E156"/>
    <mergeCell ref="F155:F156"/>
    <mergeCell ref="G164:G166"/>
    <mergeCell ref="H164:H166"/>
    <mergeCell ref="G167:G169"/>
    <mergeCell ref="H167:H169"/>
    <mergeCell ref="G170:G172"/>
    <mergeCell ref="H170:H172"/>
    <mergeCell ref="A159:A160"/>
    <mergeCell ref="B159:B160"/>
    <mergeCell ref="C159:C160"/>
    <mergeCell ref="D159:D160"/>
    <mergeCell ref="E159:E160"/>
    <mergeCell ref="F159:F160"/>
    <mergeCell ref="A164:A166"/>
    <mergeCell ref="B164:B166"/>
    <mergeCell ref="C164:C166"/>
    <mergeCell ref="D164:D166"/>
    <mergeCell ref="E164:E166"/>
    <mergeCell ref="F164:F166"/>
    <mergeCell ref="A136:A138"/>
    <mergeCell ref="B136:B138"/>
    <mergeCell ref="C136:C138"/>
    <mergeCell ref="D136:D138"/>
    <mergeCell ref="E136:E138"/>
    <mergeCell ref="F136:F138"/>
    <mergeCell ref="A133:A135"/>
    <mergeCell ref="B133:B135"/>
    <mergeCell ref="C133:C135"/>
    <mergeCell ref="D133:D135"/>
    <mergeCell ref="E133:E135"/>
    <mergeCell ref="F133:F135"/>
    <mergeCell ref="A153:A154"/>
    <mergeCell ref="B153:B154"/>
    <mergeCell ref="C153:C154"/>
    <mergeCell ref="D153:D154"/>
    <mergeCell ref="E153:E154"/>
    <mergeCell ref="F153:F154"/>
    <mergeCell ref="A151:A152"/>
    <mergeCell ref="B151:B152"/>
    <mergeCell ref="C151:C152"/>
    <mergeCell ref="D151:D152"/>
    <mergeCell ref="E151:E152"/>
    <mergeCell ref="F151:F152"/>
    <mergeCell ref="A124:A126"/>
    <mergeCell ref="B124:B126"/>
    <mergeCell ref="C124:C126"/>
    <mergeCell ref="D124:D126"/>
    <mergeCell ref="E124:E126"/>
    <mergeCell ref="F124:F126"/>
    <mergeCell ref="A121:A123"/>
    <mergeCell ref="B121:B123"/>
    <mergeCell ref="C121:C123"/>
    <mergeCell ref="D121:D123"/>
    <mergeCell ref="E121:E123"/>
    <mergeCell ref="F121:F123"/>
    <mergeCell ref="A130:A132"/>
    <mergeCell ref="B130:B132"/>
    <mergeCell ref="C130:C132"/>
    <mergeCell ref="D130:D132"/>
    <mergeCell ref="E130:E132"/>
    <mergeCell ref="F130:F132"/>
    <mergeCell ref="A127:A129"/>
    <mergeCell ref="B127:B129"/>
    <mergeCell ref="C127:C129"/>
    <mergeCell ref="D127:D129"/>
    <mergeCell ref="E127:E129"/>
    <mergeCell ref="F127:F129"/>
    <mergeCell ref="A112:A114"/>
    <mergeCell ref="B112:B114"/>
    <mergeCell ref="C112:C114"/>
    <mergeCell ref="D112:D114"/>
    <mergeCell ref="E112:E114"/>
    <mergeCell ref="F112:F114"/>
    <mergeCell ref="A109:A111"/>
    <mergeCell ref="B109:B111"/>
    <mergeCell ref="C109:C111"/>
    <mergeCell ref="D109:D111"/>
    <mergeCell ref="E109:E111"/>
    <mergeCell ref="F109:F111"/>
    <mergeCell ref="A118:A120"/>
    <mergeCell ref="B118:B120"/>
    <mergeCell ref="C118:C120"/>
    <mergeCell ref="D118:D120"/>
    <mergeCell ref="E118:E120"/>
    <mergeCell ref="F118:F120"/>
    <mergeCell ref="A115:A117"/>
    <mergeCell ref="B115:B117"/>
    <mergeCell ref="C115:C117"/>
    <mergeCell ref="D115:D117"/>
    <mergeCell ref="E115:E117"/>
    <mergeCell ref="F115:F117"/>
    <mergeCell ref="A100:A102"/>
    <mergeCell ref="B100:B102"/>
    <mergeCell ref="C100:C102"/>
    <mergeCell ref="D100:D102"/>
    <mergeCell ref="E100:E102"/>
    <mergeCell ref="F100:F102"/>
    <mergeCell ref="A97:A99"/>
    <mergeCell ref="B97:B99"/>
    <mergeCell ref="C97:C99"/>
    <mergeCell ref="D97:D99"/>
    <mergeCell ref="E97:E99"/>
    <mergeCell ref="F97:F99"/>
    <mergeCell ref="A106:A108"/>
    <mergeCell ref="B106:B108"/>
    <mergeCell ref="C106:C108"/>
    <mergeCell ref="D106:D108"/>
    <mergeCell ref="E106:E108"/>
    <mergeCell ref="F106:F108"/>
    <mergeCell ref="A103:A105"/>
    <mergeCell ref="B103:B105"/>
    <mergeCell ref="C103:C105"/>
    <mergeCell ref="D103:D105"/>
    <mergeCell ref="E103:E105"/>
    <mergeCell ref="F103:F105"/>
    <mergeCell ref="A73:A75"/>
    <mergeCell ref="A76:A78"/>
    <mergeCell ref="A79:A81"/>
    <mergeCell ref="A82:A84"/>
    <mergeCell ref="A85:A87"/>
    <mergeCell ref="B82:B84"/>
    <mergeCell ref="C82:C84"/>
    <mergeCell ref="D82:D84"/>
    <mergeCell ref="E82:E84"/>
    <mergeCell ref="F91:F93"/>
    <mergeCell ref="A94:A96"/>
    <mergeCell ref="B94:B96"/>
    <mergeCell ref="C94:C96"/>
    <mergeCell ref="D94:D96"/>
    <mergeCell ref="E94:E96"/>
    <mergeCell ref="F94:F96"/>
    <mergeCell ref="A88:A90"/>
    <mergeCell ref="A91:A93"/>
    <mergeCell ref="B91:B93"/>
    <mergeCell ref="C91:C93"/>
    <mergeCell ref="D91:D93"/>
    <mergeCell ref="E91:E93"/>
    <mergeCell ref="B88:B90"/>
    <mergeCell ref="C88:C90"/>
    <mergeCell ref="D88:D90"/>
    <mergeCell ref="E88:E90"/>
    <mergeCell ref="F88:F90"/>
    <mergeCell ref="E73:E75"/>
    <mergeCell ref="F73:F75"/>
    <mergeCell ref="F82:F84"/>
    <mergeCell ref="B85:B87"/>
    <mergeCell ref="C85:C87"/>
    <mergeCell ref="D85:D87"/>
    <mergeCell ref="E85:E87"/>
    <mergeCell ref="F85:F87"/>
    <mergeCell ref="B76:B78"/>
    <mergeCell ref="C76:C78"/>
    <mergeCell ref="D76:D78"/>
    <mergeCell ref="E76:E78"/>
    <mergeCell ref="F76:F78"/>
    <mergeCell ref="B79:B81"/>
    <mergeCell ref="C79:C81"/>
    <mergeCell ref="D79:D81"/>
    <mergeCell ref="E79:E81"/>
    <mergeCell ref="F79:F81"/>
    <mergeCell ref="E53:E55"/>
    <mergeCell ref="F53:F55"/>
    <mergeCell ref="A50:A52"/>
    <mergeCell ref="B50:B52"/>
    <mergeCell ref="C50:C52"/>
    <mergeCell ref="D50:D52"/>
    <mergeCell ref="E50:E52"/>
    <mergeCell ref="F50:F52"/>
    <mergeCell ref="A56:A58"/>
    <mergeCell ref="A59:A61"/>
    <mergeCell ref="A62:A64"/>
    <mergeCell ref="A65:A67"/>
    <mergeCell ref="E65:E67"/>
    <mergeCell ref="E62:E64"/>
    <mergeCell ref="E59:E61"/>
    <mergeCell ref="E56:E58"/>
    <mergeCell ref="B62:B64"/>
    <mergeCell ref="C62:C64"/>
    <mergeCell ref="D62:D64"/>
    <mergeCell ref="B65:B67"/>
    <mergeCell ref="C65:C67"/>
    <mergeCell ref="D65:D67"/>
    <mergeCell ref="B56:B58"/>
    <mergeCell ref="C56:C58"/>
    <mergeCell ref="D56:D58"/>
    <mergeCell ref="B59:B61"/>
    <mergeCell ref="C59:C61"/>
    <mergeCell ref="D59:D61"/>
    <mergeCell ref="F56:F58"/>
    <mergeCell ref="F59:F61"/>
    <mergeCell ref="F62:F64"/>
    <mergeCell ref="F65:F67"/>
    <mergeCell ref="E41:E43"/>
    <mergeCell ref="F41:F43"/>
    <mergeCell ref="A38:A40"/>
    <mergeCell ref="B38:B40"/>
    <mergeCell ref="C38:C40"/>
    <mergeCell ref="D38:D40"/>
    <mergeCell ref="E38:E40"/>
    <mergeCell ref="F38:F40"/>
    <mergeCell ref="A47:A49"/>
    <mergeCell ref="B47:B49"/>
    <mergeCell ref="C47:C49"/>
    <mergeCell ref="D47:D49"/>
    <mergeCell ref="E47:E49"/>
    <mergeCell ref="F47:F49"/>
    <mergeCell ref="A44:A46"/>
    <mergeCell ref="B44:B46"/>
    <mergeCell ref="C44:C46"/>
    <mergeCell ref="D44:D46"/>
    <mergeCell ref="E44:E46"/>
    <mergeCell ref="F44:F46"/>
    <mergeCell ref="E29:E31"/>
    <mergeCell ref="F29:F31"/>
    <mergeCell ref="A26:A28"/>
    <mergeCell ref="B26:B28"/>
    <mergeCell ref="C26:C28"/>
    <mergeCell ref="D26:D28"/>
    <mergeCell ref="E26:E28"/>
    <mergeCell ref="F26:F28"/>
    <mergeCell ref="A35:A37"/>
    <mergeCell ref="B35:B37"/>
    <mergeCell ref="C35:C37"/>
    <mergeCell ref="D35:D37"/>
    <mergeCell ref="E35:E37"/>
    <mergeCell ref="F35:F37"/>
    <mergeCell ref="A32:A34"/>
    <mergeCell ref="B32:B34"/>
    <mergeCell ref="C32:C34"/>
    <mergeCell ref="D32:D34"/>
    <mergeCell ref="E32:E34"/>
    <mergeCell ref="F32:F34"/>
    <mergeCell ref="G5:G7"/>
    <mergeCell ref="H5:H7"/>
    <mergeCell ref="A8:A10"/>
    <mergeCell ref="B8:B10"/>
    <mergeCell ref="C8:C10"/>
    <mergeCell ref="D8:D10"/>
    <mergeCell ref="E8:E10"/>
    <mergeCell ref="F8:F10"/>
    <mergeCell ref="G8:G10"/>
    <mergeCell ref="A5:A7"/>
    <mergeCell ref="B5:B7"/>
    <mergeCell ref="C5:C7"/>
    <mergeCell ref="D5:D7"/>
    <mergeCell ref="E5:E7"/>
    <mergeCell ref="F5:F7"/>
    <mergeCell ref="A17:A19"/>
    <mergeCell ref="B17:B19"/>
    <mergeCell ref="C17:C19"/>
    <mergeCell ref="D17:D19"/>
    <mergeCell ref="E17:E19"/>
    <mergeCell ref="F17:F19"/>
    <mergeCell ref="A14:A16"/>
    <mergeCell ref="B14:B16"/>
    <mergeCell ref="C14:C16"/>
    <mergeCell ref="D14:D16"/>
    <mergeCell ref="E14:E16"/>
    <mergeCell ref="F14:F16"/>
    <mergeCell ref="E2:E4"/>
    <mergeCell ref="F2:F4"/>
    <mergeCell ref="C233:C235"/>
    <mergeCell ref="C236:C238"/>
    <mergeCell ref="C239:C241"/>
    <mergeCell ref="E233:E235"/>
    <mergeCell ref="E236:E238"/>
    <mergeCell ref="E239:E241"/>
    <mergeCell ref="F233:F235"/>
    <mergeCell ref="F236:F238"/>
    <mergeCell ref="F239:F241"/>
    <mergeCell ref="A11:A13"/>
    <mergeCell ref="B11:B13"/>
    <mergeCell ref="C11:C13"/>
    <mergeCell ref="D11:D13"/>
    <mergeCell ref="E11:E13"/>
    <mergeCell ref="F11:F13"/>
    <mergeCell ref="A23:A25"/>
    <mergeCell ref="B23:B25"/>
    <mergeCell ref="C23:C25"/>
    <mergeCell ref="D23:D25"/>
    <mergeCell ref="E23:E25"/>
    <mergeCell ref="F23:F25"/>
    <mergeCell ref="A20:A22"/>
    <mergeCell ref="B20:B22"/>
    <mergeCell ref="C20:C22"/>
    <mergeCell ref="D20:D22"/>
    <mergeCell ref="E20:E22"/>
    <mergeCell ref="F20:F22"/>
    <mergeCell ref="A29:A31"/>
    <mergeCell ref="B29:B31"/>
    <mergeCell ref="C29:C31"/>
    <mergeCell ref="A233:A235"/>
    <mergeCell ref="B233:B235"/>
    <mergeCell ref="D233:D235"/>
    <mergeCell ref="A236:A238"/>
    <mergeCell ref="B236:B238"/>
    <mergeCell ref="D236:D238"/>
    <mergeCell ref="D239:D241"/>
    <mergeCell ref="A239:A241"/>
    <mergeCell ref="B239:B241"/>
    <mergeCell ref="A242:A244"/>
    <mergeCell ref="B242:B244"/>
    <mergeCell ref="B245:B247"/>
    <mergeCell ref="A245:A247"/>
    <mergeCell ref="A248:A250"/>
    <mergeCell ref="B248:B250"/>
    <mergeCell ref="A251:A253"/>
    <mergeCell ref="A2:A4"/>
    <mergeCell ref="B2:B4"/>
    <mergeCell ref="C2:C4"/>
    <mergeCell ref="D2:D4"/>
    <mergeCell ref="D29:D31"/>
    <mergeCell ref="A41:A43"/>
    <mergeCell ref="B41:B43"/>
    <mergeCell ref="C41:C43"/>
    <mergeCell ref="D41:D43"/>
    <mergeCell ref="A53:A55"/>
    <mergeCell ref="B53:B55"/>
    <mergeCell ref="C53:C55"/>
    <mergeCell ref="D53:D55"/>
    <mergeCell ref="B73:B75"/>
    <mergeCell ref="C73:C75"/>
    <mergeCell ref="D73:D75"/>
    <mergeCell ref="B251:B253"/>
    <mergeCell ref="E242:E253"/>
    <mergeCell ref="F242:F244"/>
    <mergeCell ref="F245:F247"/>
    <mergeCell ref="F248:F250"/>
    <mergeCell ref="F251:F253"/>
    <mergeCell ref="A254:A256"/>
    <mergeCell ref="A257:A259"/>
    <mergeCell ref="A260:A262"/>
    <mergeCell ref="C242:C253"/>
    <mergeCell ref="D242:D253"/>
    <mergeCell ref="C254:C268"/>
    <mergeCell ref="D254:D268"/>
    <mergeCell ref="C269:C283"/>
    <mergeCell ref="D269:D283"/>
    <mergeCell ref="C284:C295"/>
    <mergeCell ref="D284:D295"/>
    <mergeCell ref="F281:F283"/>
    <mergeCell ref="E269:E283"/>
    <mergeCell ref="A269:A271"/>
    <mergeCell ref="A272:A274"/>
    <mergeCell ref="A275:A277"/>
    <mergeCell ref="A278:A280"/>
    <mergeCell ref="A281:A283"/>
    <mergeCell ref="B281:B283"/>
    <mergeCell ref="B278:B280"/>
    <mergeCell ref="B275:B277"/>
    <mergeCell ref="B272:B274"/>
    <mergeCell ref="B269:B271"/>
    <mergeCell ref="F263:F265"/>
    <mergeCell ref="F260:F262"/>
    <mergeCell ref="F257:F259"/>
    <mergeCell ref="F254:F256"/>
    <mergeCell ref="F266:F268"/>
    <mergeCell ref="F269:F271"/>
    <mergeCell ref="F272:F274"/>
    <mergeCell ref="F275:F277"/>
    <mergeCell ref="F278:F280"/>
    <mergeCell ref="A263:A265"/>
    <mergeCell ref="A266:A268"/>
    <mergeCell ref="B254:B256"/>
    <mergeCell ref="B257:B259"/>
    <mergeCell ref="B260:B262"/>
    <mergeCell ref="B263:B265"/>
    <mergeCell ref="B266:B268"/>
    <mergeCell ref="E260:E262"/>
    <mergeCell ref="E254:E256"/>
    <mergeCell ref="E257:E259"/>
    <mergeCell ref="E263:E265"/>
    <mergeCell ref="E266:E268"/>
    <mergeCell ref="F293:F295"/>
    <mergeCell ref="F290:F292"/>
    <mergeCell ref="F287:F289"/>
    <mergeCell ref="F284:F286"/>
    <mergeCell ref="A296:A297"/>
    <mergeCell ref="B296:B297"/>
    <mergeCell ref="C296:C297"/>
    <mergeCell ref="D296:D297"/>
    <mergeCell ref="E296:E297"/>
    <mergeCell ref="F296:F297"/>
    <mergeCell ref="A284:A286"/>
    <mergeCell ref="B284:B286"/>
    <mergeCell ref="B287:B289"/>
    <mergeCell ref="A287:A289"/>
    <mergeCell ref="A290:A292"/>
    <mergeCell ref="A293:A295"/>
    <mergeCell ref="B293:B295"/>
    <mergeCell ref="B290:B292"/>
    <mergeCell ref="E284:E286"/>
    <mergeCell ref="E287:E289"/>
    <mergeCell ref="E290:E292"/>
    <mergeCell ref="E293:E295"/>
    <mergeCell ref="A302:A303"/>
    <mergeCell ref="B302:B303"/>
    <mergeCell ref="C302:C303"/>
    <mergeCell ref="D302:D303"/>
    <mergeCell ref="E302:E303"/>
    <mergeCell ref="F302:F303"/>
    <mergeCell ref="A304:A305"/>
    <mergeCell ref="B304:B305"/>
    <mergeCell ref="C304:C305"/>
    <mergeCell ref="D304:D305"/>
    <mergeCell ref="E304:E305"/>
    <mergeCell ref="F304:F305"/>
    <mergeCell ref="A298:A299"/>
    <mergeCell ref="B298:B299"/>
    <mergeCell ref="C298:C299"/>
    <mergeCell ref="D298:D299"/>
    <mergeCell ref="E298:E299"/>
    <mergeCell ref="F298:F299"/>
    <mergeCell ref="A300:A301"/>
    <mergeCell ref="B300:B301"/>
    <mergeCell ref="C300:C301"/>
    <mergeCell ref="D300:D301"/>
    <mergeCell ref="E300:E301"/>
    <mergeCell ref="F300:F301"/>
    <mergeCell ref="A310:A311"/>
    <mergeCell ref="B310:B311"/>
    <mergeCell ref="C310:C311"/>
    <mergeCell ref="D310:D311"/>
    <mergeCell ref="E310:E311"/>
    <mergeCell ref="F310:F311"/>
    <mergeCell ref="A323:A324"/>
    <mergeCell ref="B323:B324"/>
    <mergeCell ref="C323:C324"/>
    <mergeCell ref="D323:D324"/>
    <mergeCell ref="E323:E324"/>
    <mergeCell ref="F323:F324"/>
    <mergeCell ref="A306:A307"/>
    <mergeCell ref="B306:B307"/>
    <mergeCell ref="C306:C307"/>
    <mergeCell ref="D306:D307"/>
    <mergeCell ref="E306:E307"/>
    <mergeCell ref="F306:F307"/>
    <mergeCell ref="A308:A309"/>
    <mergeCell ref="B308:B309"/>
    <mergeCell ref="C308:C309"/>
    <mergeCell ref="D308:D309"/>
    <mergeCell ref="E308:E309"/>
    <mergeCell ref="F308:F309"/>
    <mergeCell ref="A329:A330"/>
    <mergeCell ref="B329:B330"/>
    <mergeCell ref="C329:C330"/>
    <mergeCell ref="D329:D330"/>
    <mergeCell ref="E329:E330"/>
    <mergeCell ref="F329:F330"/>
    <mergeCell ref="A331:A332"/>
    <mergeCell ref="B331:B332"/>
    <mergeCell ref="C331:C332"/>
    <mergeCell ref="D331:D332"/>
    <mergeCell ref="E331:E332"/>
    <mergeCell ref="F331:F332"/>
    <mergeCell ref="A325:A326"/>
    <mergeCell ref="B325:B326"/>
    <mergeCell ref="C325:C326"/>
    <mergeCell ref="D325:D326"/>
    <mergeCell ref="E325:E326"/>
    <mergeCell ref="F325:F326"/>
    <mergeCell ref="A327:A328"/>
    <mergeCell ref="B327:B328"/>
    <mergeCell ref="C327:C328"/>
    <mergeCell ref="D327:D328"/>
    <mergeCell ref="E327:E328"/>
    <mergeCell ref="F327:F328"/>
    <mergeCell ref="A348:A350"/>
    <mergeCell ref="B348:B350"/>
    <mergeCell ref="C348:C350"/>
    <mergeCell ref="D348:D350"/>
    <mergeCell ref="E348:E350"/>
    <mergeCell ref="F348:F350"/>
    <mergeCell ref="A351:A353"/>
    <mergeCell ref="B351:B353"/>
    <mergeCell ref="C351:C353"/>
    <mergeCell ref="D351:D353"/>
    <mergeCell ref="E351:E353"/>
    <mergeCell ref="F351:F353"/>
    <mergeCell ref="A333:A334"/>
    <mergeCell ref="B333:B334"/>
    <mergeCell ref="C333:C334"/>
    <mergeCell ref="D333:D334"/>
    <mergeCell ref="E333:E334"/>
    <mergeCell ref="F333:F334"/>
    <mergeCell ref="A345:A347"/>
    <mergeCell ref="B345:B347"/>
    <mergeCell ref="C345:C347"/>
    <mergeCell ref="D345:D347"/>
    <mergeCell ref="E345:E347"/>
    <mergeCell ref="F345:F347"/>
    <mergeCell ref="A360:A362"/>
    <mergeCell ref="B360:B362"/>
    <mergeCell ref="C360:C362"/>
    <mergeCell ref="D360:D362"/>
    <mergeCell ref="E360:E362"/>
    <mergeCell ref="F360:F362"/>
    <mergeCell ref="A363:A365"/>
    <mergeCell ref="B363:B365"/>
    <mergeCell ref="C363:C365"/>
    <mergeCell ref="D363:D365"/>
    <mergeCell ref="E363:E365"/>
    <mergeCell ref="F363:F365"/>
    <mergeCell ref="A354:A356"/>
    <mergeCell ref="B354:B356"/>
    <mergeCell ref="C354:C356"/>
    <mergeCell ref="D354:D356"/>
    <mergeCell ref="E354:E356"/>
    <mergeCell ref="F354:F356"/>
    <mergeCell ref="A357:A359"/>
    <mergeCell ref="B357:B359"/>
    <mergeCell ref="C357:C359"/>
    <mergeCell ref="D357:D359"/>
    <mergeCell ref="E357:E359"/>
    <mergeCell ref="F357:F359"/>
    <mergeCell ref="A372:A374"/>
    <mergeCell ref="B372:B374"/>
    <mergeCell ref="C372:C374"/>
    <mergeCell ref="D372:D374"/>
    <mergeCell ref="E372:E374"/>
    <mergeCell ref="F372:F374"/>
    <mergeCell ref="A375:A377"/>
    <mergeCell ref="B375:B377"/>
    <mergeCell ref="C375:C377"/>
    <mergeCell ref="D375:D377"/>
    <mergeCell ref="E375:E377"/>
    <mergeCell ref="F375:F377"/>
    <mergeCell ref="A366:A368"/>
    <mergeCell ref="B366:B368"/>
    <mergeCell ref="C366:C368"/>
    <mergeCell ref="D366:D368"/>
    <mergeCell ref="E366:E368"/>
    <mergeCell ref="F366:F368"/>
    <mergeCell ref="A369:A371"/>
    <mergeCell ref="B369:B371"/>
    <mergeCell ref="C369:C371"/>
    <mergeCell ref="D369:D371"/>
    <mergeCell ref="E369:E371"/>
    <mergeCell ref="F369:F371"/>
    <mergeCell ref="A382:A383"/>
    <mergeCell ref="B382:B383"/>
    <mergeCell ref="C382:C383"/>
    <mergeCell ref="D382:D383"/>
    <mergeCell ref="E382:E383"/>
    <mergeCell ref="F382:F383"/>
    <mergeCell ref="A384:A385"/>
    <mergeCell ref="B384:B385"/>
    <mergeCell ref="C384:C385"/>
    <mergeCell ref="D384:D385"/>
    <mergeCell ref="E384:E385"/>
    <mergeCell ref="F384:F385"/>
    <mergeCell ref="A378:A379"/>
    <mergeCell ref="B378:B379"/>
    <mergeCell ref="C378:C379"/>
    <mergeCell ref="D378:D379"/>
    <mergeCell ref="E378:E379"/>
    <mergeCell ref="F378:F379"/>
    <mergeCell ref="A380:A381"/>
    <mergeCell ref="B380:B381"/>
    <mergeCell ref="C380:C381"/>
    <mergeCell ref="D380:D381"/>
    <mergeCell ref="E380:E381"/>
    <mergeCell ref="F380:F381"/>
    <mergeCell ref="A390:A391"/>
    <mergeCell ref="B390:B391"/>
    <mergeCell ref="C390:C391"/>
    <mergeCell ref="D390:D391"/>
    <mergeCell ref="E390:E391"/>
    <mergeCell ref="F390:F391"/>
    <mergeCell ref="A392:A394"/>
    <mergeCell ref="B392:B394"/>
    <mergeCell ref="C392:C394"/>
    <mergeCell ref="D392:D394"/>
    <mergeCell ref="E392:E394"/>
    <mergeCell ref="F392:F394"/>
    <mergeCell ref="A386:A387"/>
    <mergeCell ref="B386:B387"/>
    <mergeCell ref="C386:C387"/>
    <mergeCell ref="D386:D387"/>
    <mergeCell ref="E386:E387"/>
    <mergeCell ref="F386:F387"/>
    <mergeCell ref="A388:A389"/>
    <mergeCell ref="B388:B389"/>
    <mergeCell ref="C388:C389"/>
    <mergeCell ref="D388:D389"/>
    <mergeCell ref="E388:E389"/>
    <mergeCell ref="F388:F389"/>
    <mergeCell ref="A401:A403"/>
    <mergeCell ref="B401:B403"/>
    <mergeCell ref="C401:C403"/>
    <mergeCell ref="D401:D403"/>
    <mergeCell ref="E401:E403"/>
    <mergeCell ref="F401:F403"/>
    <mergeCell ref="A404:A406"/>
    <mergeCell ref="B404:B406"/>
    <mergeCell ref="C404:C406"/>
    <mergeCell ref="D404:D406"/>
    <mergeCell ref="E404:E406"/>
    <mergeCell ref="F404:F406"/>
    <mergeCell ref="A395:A397"/>
    <mergeCell ref="B395:B397"/>
    <mergeCell ref="C395:C397"/>
    <mergeCell ref="D395:D397"/>
    <mergeCell ref="E395:E397"/>
    <mergeCell ref="F395:F397"/>
    <mergeCell ref="A398:A400"/>
    <mergeCell ref="B398:B400"/>
    <mergeCell ref="C398:C400"/>
    <mergeCell ref="D398:D400"/>
    <mergeCell ref="E398:E400"/>
    <mergeCell ref="F398:F400"/>
    <mergeCell ref="E413:E415"/>
    <mergeCell ref="F413:F415"/>
    <mergeCell ref="B419:B421"/>
    <mergeCell ref="C419:C421"/>
    <mergeCell ref="D419:D421"/>
    <mergeCell ref="A407:A409"/>
    <mergeCell ref="B407:B409"/>
    <mergeCell ref="C407:C409"/>
    <mergeCell ref="D407:D409"/>
    <mergeCell ref="E407:E409"/>
    <mergeCell ref="F407:F409"/>
    <mergeCell ref="A410:A412"/>
    <mergeCell ref="B410:B412"/>
    <mergeCell ref="C410:C412"/>
    <mergeCell ref="D410:D412"/>
    <mergeCell ref="E410:E412"/>
    <mergeCell ref="F410:F412"/>
    <mergeCell ref="D431:D433"/>
    <mergeCell ref="B434:B436"/>
    <mergeCell ref="C434:C436"/>
    <mergeCell ref="D434:D436"/>
    <mergeCell ref="B437:B439"/>
    <mergeCell ref="C437:C439"/>
    <mergeCell ref="D437:D439"/>
    <mergeCell ref="B422:B424"/>
    <mergeCell ref="C422:C424"/>
    <mergeCell ref="D422:D424"/>
    <mergeCell ref="B425:B427"/>
    <mergeCell ref="C425:C427"/>
    <mergeCell ref="D425:D427"/>
    <mergeCell ref="B428:B430"/>
    <mergeCell ref="C428:C430"/>
    <mergeCell ref="D428:D430"/>
    <mergeCell ref="A413:A415"/>
    <mergeCell ref="B413:B415"/>
    <mergeCell ref="C413:C415"/>
    <mergeCell ref="D413:D415"/>
    <mergeCell ref="E440:E442"/>
    <mergeCell ref="E443:E445"/>
    <mergeCell ref="E446:E448"/>
    <mergeCell ref="B449:B451"/>
    <mergeCell ref="C449:C451"/>
    <mergeCell ref="D449:D451"/>
    <mergeCell ref="B452:B454"/>
    <mergeCell ref="C452:C454"/>
    <mergeCell ref="D452:D454"/>
    <mergeCell ref="A419:A421"/>
    <mergeCell ref="A422:A424"/>
    <mergeCell ref="A425:A427"/>
    <mergeCell ref="A428:A430"/>
    <mergeCell ref="A431:A433"/>
    <mergeCell ref="A434:A436"/>
    <mergeCell ref="A437:A439"/>
    <mergeCell ref="A440:A442"/>
    <mergeCell ref="A443:A445"/>
    <mergeCell ref="A446:A448"/>
    <mergeCell ref="A449:A451"/>
    <mergeCell ref="A452:A454"/>
    <mergeCell ref="B440:B442"/>
    <mergeCell ref="C440:C442"/>
    <mergeCell ref="D440:D442"/>
    <mergeCell ref="B443:B445"/>
    <mergeCell ref="C443:C445"/>
    <mergeCell ref="D443:D445"/>
    <mergeCell ref="B446:B448"/>
    <mergeCell ref="C446:C448"/>
    <mergeCell ref="D446:D448"/>
    <mergeCell ref="B431:B433"/>
    <mergeCell ref="C431:C433"/>
    <mergeCell ref="A455:A457"/>
    <mergeCell ref="B455:B457"/>
    <mergeCell ref="C455:C457"/>
    <mergeCell ref="D455:D457"/>
    <mergeCell ref="E455:E457"/>
    <mergeCell ref="F455:F457"/>
    <mergeCell ref="A458:A460"/>
    <mergeCell ref="B458:B460"/>
    <mergeCell ref="C458:C460"/>
    <mergeCell ref="D458:D460"/>
    <mergeCell ref="E458:E460"/>
    <mergeCell ref="F458:F460"/>
    <mergeCell ref="E449:E451"/>
    <mergeCell ref="E452:E454"/>
    <mergeCell ref="F419:F421"/>
    <mergeCell ref="F422:F424"/>
    <mergeCell ref="F425:F427"/>
    <mergeCell ref="F428:F430"/>
    <mergeCell ref="F431:F433"/>
    <mergeCell ref="F434:F436"/>
    <mergeCell ref="F437:F439"/>
    <mergeCell ref="F440:F442"/>
    <mergeCell ref="F443:F445"/>
    <mergeCell ref="F446:F448"/>
    <mergeCell ref="F449:F451"/>
    <mergeCell ref="F452:F454"/>
    <mergeCell ref="E422:E424"/>
    <mergeCell ref="E425:E427"/>
    <mergeCell ref="E428:E430"/>
    <mergeCell ref="E431:E433"/>
    <mergeCell ref="E434:E436"/>
    <mergeCell ref="E437:E439"/>
    <mergeCell ref="A467:A469"/>
    <mergeCell ref="B467:B469"/>
    <mergeCell ref="C467:C469"/>
    <mergeCell ref="D467:D469"/>
    <mergeCell ref="E467:E469"/>
    <mergeCell ref="F467:F469"/>
    <mergeCell ref="A470:A472"/>
    <mergeCell ref="B470:B472"/>
    <mergeCell ref="C470:C472"/>
    <mergeCell ref="D470:D472"/>
    <mergeCell ref="E470:E472"/>
    <mergeCell ref="F470:F472"/>
    <mergeCell ref="A461:A463"/>
    <mergeCell ref="B461:B463"/>
    <mergeCell ref="C461:C463"/>
    <mergeCell ref="D461:D463"/>
    <mergeCell ref="E461:E463"/>
    <mergeCell ref="F461:F463"/>
    <mergeCell ref="A464:A466"/>
    <mergeCell ref="B464:B466"/>
    <mergeCell ref="C464:C466"/>
    <mergeCell ref="D464:D466"/>
    <mergeCell ref="E464:E466"/>
    <mergeCell ref="F464:F466"/>
    <mergeCell ref="A479:A481"/>
    <mergeCell ref="B479:B481"/>
    <mergeCell ref="C479:C481"/>
    <mergeCell ref="D479:D481"/>
    <mergeCell ref="E479:E481"/>
    <mergeCell ref="F479:F481"/>
    <mergeCell ref="A482:A484"/>
    <mergeCell ref="B482:B484"/>
    <mergeCell ref="C482:C484"/>
    <mergeCell ref="D482:D484"/>
    <mergeCell ref="E482:E484"/>
    <mergeCell ref="F482:F484"/>
    <mergeCell ref="A473:A475"/>
    <mergeCell ref="B473:B475"/>
    <mergeCell ref="C473:C475"/>
    <mergeCell ref="D473:D475"/>
    <mergeCell ref="E473:E475"/>
    <mergeCell ref="F473:F475"/>
    <mergeCell ref="A476:A478"/>
    <mergeCell ref="B476:B478"/>
    <mergeCell ref="C476:C478"/>
    <mergeCell ref="D476:D478"/>
    <mergeCell ref="E476:E478"/>
    <mergeCell ref="F476:F478"/>
    <mergeCell ref="A491:A493"/>
    <mergeCell ref="B491:B493"/>
    <mergeCell ref="C491:C493"/>
    <mergeCell ref="D491:D493"/>
    <mergeCell ref="E491:E493"/>
    <mergeCell ref="F491:F493"/>
    <mergeCell ref="A494:A496"/>
    <mergeCell ref="B494:B496"/>
    <mergeCell ref="C494:C496"/>
    <mergeCell ref="D494:D496"/>
    <mergeCell ref="E494:E496"/>
    <mergeCell ref="F494:F496"/>
    <mergeCell ref="A485:A487"/>
    <mergeCell ref="B485:B487"/>
    <mergeCell ref="C485:C487"/>
    <mergeCell ref="D485:D487"/>
    <mergeCell ref="E485:E487"/>
    <mergeCell ref="F485:F487"/>
    <mergeCell ref="A488:A490"/>
    <mergeCell ref="B488:B490"/>
    <mergeCell ref="C488:C490"/>
    <mergeCell ref="D488:D490"/>
    <mergeCell ref="E488:E490"/>
    <mergeCell ref="F488:F490"/>
    <mergeCell ref="A503:A505"/>
    <mergeCell ref="B503:B505"/>
    <mergeCell ref="C503:C505"/>
    <mergeCell ref="D503:D505"/>
    <mergeCell ref="E503:E505"/>
    <mergeCell ref="F503:F505"/>
    <mergeCell ref="A506:A508"/>
    <mergeCell ref="B506:B508"/>
    <mergeCell ref="C506:C508"/>
    <mergeCell ref="D506:D508"/>
    <mergeCell ref="E506:E508"/>
    <mergeCell ref="F506:F508"/>
    <mergeCell ref="A497:A499"/>
    <mergeCell ref="B497:B499"/>
    <mergeCell ref="C497:C499"/>
    <mergeCell ref="D497:D499"/>
    <mergeCell ref="E497:E499"/>
    <mergeCell ref="F497:F499"/>
    <mergeCell ref="A500:A502"/>
    <mergeCell ref="B500:B502"/>
    <mergeCell ref="C500:C502"/>
    <mergeCell ref="D500:D502"/>
    <mergeCell ref="E500:E502"/>
    <mergeCell ref="F500:F502"/>
    <mergeCell ref="A515:A517"/>
    <mergeCell ref="B515:B517"/>
    <mergeCell ref="C515:C517"/>
    <mergeCell ref="D515:D517"/>
    <mergeCell ref="E515:E517"/>
    <mergeCell ref="F515:F517"/>
    <mergeCell ref="A518:A520"/>
    <mergeCell ref="B518:B520"/>
    <mergeCell ref="C518:C520"/>
    <mergeCell ref="D518:D520"/>
    <mergeCell ref="E518:E520"/>
    <mergeCell ref="F518:F520"/>
    <mergeCell ref="A509:A511"/>
    <mergeCell ref="B509:B511"/>
    <mergeCell ref="C509:C511"/>
    <mergeCell ref="D509:D511"/>
    <mergeCell ref="E509:E511"/>
    <mergeCell ref="F509:F511"/>
    <mergeCell ref="A512:A514"/>
    <mergeCell ref="B512:B514"/>
    <mergeCell ref="C512:C514"/>
    <mergeCell ref="D512:D514"/>
    <mergeCell ref="E512:E514"/>
    <mergeCell ref="F512:F514"/>
    <mergeCell ref="A527:A529"/>
    <mergeCell ref="B527:B529"/>
    <mergeCell ref="C527:C529"/>
    <mergeCell ref="D527:D529"/>
    <mergeCell ref="E527:E529"/>
    <mergeCell ref="F527:F529"/>
    <mergeCell ref="A530:A532"/>
    <mergeCell ref="B530:B532"/>
    <mergeCell ref="C530:C532"/>
    <mergeCell ref="D530:D532"/>
    <mergeCell ref="E530:E532"/>
    <mergeCell ref="F530:F532"/>
    <mergeCell ref="A521:A523"/>
    <mergeCell ref="B521:B523"/>
    <mergeCell ref="C521:C523"/>
    <mergeCell ref="D521:D523"/>
    <mergeCell ref="E521:E523"/>
    <mergeCell ref="F521:F523"/>
    <mergeCell ref="A524:A526"/>
    <mergeCell ref="B524:B526"/>
    <mergeCell ref="C524:C526"/>
    <mergeCell ref="D524:D526"/>
    <mergeCell ref="E524:E526"/>
    <mergeCell ref="F524:F526"/>
    <mergeCell ref="A539:A541"/>
    <mergeCell ref="B539:B541"/>
    <mergeCell ref="C539:C541"/>
    <mergeCell ref="D539:D541"/>
    <mergeCell ref="E539:E541"/>
    <mergeCell ref="F539:F541"/>
    <mergeCell ref="A542:A544"/>
    <mergeCell ref="B542:B544"/>
    <mergeCell ref="C542:C544"/>
    <mergeCell ref="D542:D544"/>
    <mergeCell ref="E542:E544"/>
    <mergeCell ref="F542:F544"/>
    <mergeCell ref="A533:A535"/>
    <mergeCell ref="B533:B535"/>
    <mergeCell ref="C533:C535"/>
    <mergeCell ref="D533:D535"/>
    <mergeCell ref="E533:E535"/>
    <mergeCell ref="F533:F535"/>
    <mergeCell ref="A536:A538"/>
    <mergeCell ref="B536:B538"/>
    <mergeCell ref="C536:C538"/>
    <mergeCell ref="D536:D538"/>
    <mergeCell ref="E536:E538"/>
    <mergeCell ref="F536:F538"/>
    <mergeCell ref="A551:A553"/>
    <mergeCell ref="B551:B553"/>
    <mergeCell ref="C551:C553"/>
    <mergeCell ref="D551:D553"/>
    <mergeCell ref="E551:E553"/>
    <mergeCell ref="F551:F553"/>
    <mergeCell ref="A554:A556"/>
    <mergeCell ref="B554:B556"/>
    <mergeCell ref="C554:C556"/>
    <mergeCell ref="D554:D556"/>
    <mergeCell ref="E554:E556"/>
    <mergeCell ref="F554:F556"/>
    <mergeCell ref="A545:A547"/>
    <mergeCell ref="B545:B547"/>
    <mergeCell ref="C545:C547"/>
    <mergeCell ref="D545:D547"/>
    <mergeCell ref="E545:E547"/>
    <mergeCell ref="F545:F547"/>
    <mergeCell ref="A548:A550"/>
    <mergeCell ref="B548:B550"/>
    <mergeCell ref="C548:C550"/>
    <mergeCell ref="D548:D550"/>
    <mergeCell ref="E548:E550"/>
    <mergeCell ref="F548:F550"/>
    <mergeCell ref="A563:A565"/>
    <mergeCell ref="B563:B565"/>
    <mergeCell ref="C563:C565"/>
    <mergeCell ref="D563:D565"/>
    <mergeCell ref="E563:E565"/>
    <mergeCell ref="F563:F565"/>
    <mergeCell ref="A566:A568"/>
    <mergeCell ref="B566:B568"/>
    <mergeCell ref="C566:C568"/>
    <mergeCell ref="D566:D568"/>
    <mergeCell ref="E566:E568"/>
    <mergeCell ref="F566:F568"/>
    <mergeCell ref="A557:A559"/>
    <mergeCell ref="B557:B559"/>
    <mergeCell ref="C557:C559"/>
    <mergeCell ref="D557:D559"/>
    <mergeCell ref="E557:E559"/>
    <mergeCell ref="F557:F559"/>
    <mergeCell ref="A560:A562"/>
    <mergeCell ref="B560:B562"/>
    <mergeCell ref="C560:C562"/>
    <mergeCell ref="D560:D562"/>
    <mergeCell ref="E560:E562"/>
    <mergeCell ref="F560:F562"/>
    <mergeCell ref="A575:A577"/>
    <mergeCell ref="B575:B577"/>
    <mergeCell ref="C575:C577"/>
    <mergeCell ref="D575:D577"/>
    <mergeCell ref="E575:E577"/>
    <mergeCell ref="F575:F577"/>
    <mergeCell ref="A578:A580"/>
    <mergeCell ref="B578:B580"/>
    <mergeCell ref="C578:C580"/>
    <mergeCell ref="D578:D580"/>
    <mergeCell ref="E578:E580"/>
    <mergeCell ref="F578:F580"/>
    <mergeCell ref="A569:A571"/>
    <mergeCell ref="B569:B571"/>
    <mergeCell ref="C569:C571"/>
    <mergeCell ref="D569:D571"/>
    <mergeCell ref="E569:E571"/>
    <mergeCell ref="F569:F571"/>
    <mergeCell ref="A572:A574"/>
    <mergeCell ref="B572:B574"/>
    <mergeCell ref="C572:C574"/>
    <mergeCell ref="D572:D574"/>
    <mergeCell ref="E572:E574"/>
    <mergeCell ref="F572:F574"/>
    <mergeCell ref="A593:A595"/>
    <mergeCell ref="B593:B595"/>
    <mergeCell ref="C593:C595"/>
    <mergeCell ref="E593:E595"/>
    <mergeCell ref="F593:F595"/>
    <mergeCell ref="D581:D583"/>
    <mergeCell ref="D584:D586"/>
    <mergeCell ref="D593:D595"/>
    <mergeCell ref="D590:D592"/>
    <mergeCell ref="D587:D589"/>
    <mergeCell ref="A587:A589"/>
    <mergeCell ref="B587:B589"/>
    <mergeCell ref="C587:C589"/>
    <mergeCell ref="E587:E589"/>
    <mergeCell ref="F587:F589"/>
    <mergeCell ref="A590:A592"/>
    <mergeCell ref="B590:B592"/>
    <mergeCell ref="C590:C592"/>
    <mergeCell ref="E590:E592"/>
    <mergeCell ref="F590:F592"/>
    <mergeCell ref="A581:A583"/>
    <mergeCell ref="B581:B583"/>
    <mergeCell ref="C581:C583"/>
    <mergeCell ref="E581:E583"/>
    <mergeCell ref="F581:F583"/>
    <mergeCell ref="A584:A586"/>
    <mergeCell ref="B584:B586"/>
    <mergeCell ref="C584:C586"/>
    <mergeCell ref="E584:E586"/>
    <mergeCell ref="F584:F586"/>
    <mergeCell ref="B615:B616"/>
    <mergeCell ref="C615:C616"/>
    <mergeCell ref="D615:D616"/>
    <mergeCell ref="E615:E616"/>
    <mergeCell ref="F615:F616"/>
    <mergeCell ref="A617:A618"/>
    <mergeCell ref="B617:B618"/>
    <mergeCell ref="C617:C618"/>
    <mergeCell ref="D617:D618"/>
    <mergeCell ref="E617:E618"/>
    <mergeCell ref="F617:F618"/>
    <mergeCell ref="A609:A610"/>
    <mergeCell ref="B609:B610"/>
    <mergeCell ref="C609:C610"/>
    <mergeCell ref="D609:D610"/>
    <mergeCell ref="E609:E610"/>
    <mergeCell ref="F609:F610"/>
    <mergeCell ref="A613:A614"/>
    <mergeCell ref="B613:B614"/>
    <mergeCell ref="C613:C614"/>
    <mergeCell ref="D613:D614"/>
    <mergeCell ref="E613:E614"/>
    <mergeCell ref="F613:F614"/>
    <mergeCell ref="G621:G622"/>
    <mergeCell ref="A624:A626"/>
    <mergeCell ref="B624:B626"/>
    <mergeCell ref="C624:C626"/>
    <mergeCell ref="D624:D626"/>
    <mergeCell ref="E624:E626"/>
    <mergeCell ref="F624:F626"/>
    <mergeCell ref="A627:A629"/>
    <mergeCell ref="B627:B629"/>
    <mergeCell ref="C627:C629"/>
    <mergeCell ref="D627:D629"/>
    <mergeCell ref="E627:E629"/>
    <mergeCell ref="F627:F629"/>
    <mergeCell ref="A619:A620"/>
    <mergeCell ref="B619:B620"/>
    <mergeCell ref="C619:C620"/>
    <mergeCell ref="D619:D620"/>
    <mergeCell ref="E619:E620"/>
    <mergeCell ref="F619:F620"/>
    <mergeCell ref="A621:A623"/>
    <mergeCell ref="B621:B623"/>
    <mergeCell ref="C621:C623"/>
    <mergeCell ref="D621:D623"/>
    <mergeCell ref="E621:E623"/>
    <mergeCell ref="F621:F623"/>
    <mergeCell ref="A636:A638"/>
    <mergeCell ref="B636:B638"/>
    <mergeCell ref="C636:C638"/>
    <mergeCell ref="D636:D638"/>
    <mergeCell ref="E636:E638"/>
    <mergeCell ref="F636:F638"/>
    <mergeCell ref="A639:A641"/>
    <mergeCell ref="B639:B641"/>
    <mergeCell ref="C639:C641"/>
    <mergeCell ref="D639:D641"/>
    <mergeCell ref="E639:E641"/>
    <mergeCell ref="F639:F641"/>
    <mergeCell ref="A630:A632"/>
    <mergeCell ref="B630:B632"/>
    <mergeCell ref="C630:C632"/>
    <mergeCell ref="D630:D632"/>
    <mergeCell ref="E630:E632"/>
    <mergeCell ref="F630:F632"/>
    <mergeCell ref="A633:A635"/>
    <mergeCell ref="B633:B635"/>
    <mergeCell ref="C633:C635"/>
    <mergeCell ref="D633:D635"/>
    <mergeCell ref="E633:E635"/>
    <mergeCell ref="F633:F635"/>
    <mergeCell ref="A648:A650"/>
    <mergeCell ref="B648:B650"/>
    <mergeCell ref="C648:C650"/>
    <mergeCell ref="D648:D650"/>
    <mergeCell ref="E648:E650"/>
    <mergeCell ref="F648:F650"/>
    <mergeCell ref="A651:A653"/>
    <mergeCell ref="B651:B653"/>
    <mergeCell ref="C651:C653"/>
    <mergeCell ref="D651:D653"/>
    <mergeCell ref="E651:E653"/>
    <mergeCell ref="F651:F653"/>
    <mergeCell ref="A642:A644"/>
    <mergeCell ref="B642:B644"/>
    <mergeCell ref="C642:C644"/>
    <mergeCell ref="D642:D644"/>
    <mergeCell ref="E642:E644"/>
    <mergeCell ref="F642:F644"/>
    <mergeCell ref="A645:A647"/>
    <mergeCell ref="B645:B647"/>
    <mergeCell ref="C645:C647"/>
    <mergeCell ref="D645:D647"/>
    <mergeCell ref="E645:E647"/>
    <mergeCell ref="F645:F647"/>
    <mergeCell ref="A660:A662"/>
    <mergeCell ref="B660:B662"/>
    <mergeCell ref="C660:C662"/>
    <mergeCell ref="D660:D662"/>
    <mergeCell ref="E660:E662"/>
    <mergeCell ref="F660:F662"/>
    <mergeCell ref="A663:A665"/>
    <mergeCell ref="B663:B665"/>
    <mergeCell ref="C663:C665"/>
    <mergeCell ref="D663:D665"/>
    <mergeCell ref="E663:E665"/>
    <mergeCell ref="F663:F665"/>
    <mergeCell ref="A654:A656"/>
    <mergeCell ref="B654:B656"/>
    <mergeCell ref="C654:C656"/>
    <mergeCell ref="D654:D656"/>
    <mergeCell ref="E654:E656"/>
    <mergeCell ref="F654:F656"/>
    <mergeCell ref="A657:A659"/>
    <mergeCell ref="B657:B659"/>
    <mergeCell ref="C657:C659"/>
    <mergeCell ref="D657:D659"/>
    <mergeCell ref="E657:E659"/>
    <mergeCell ref="F657:F659"/>
    <mergeCell ref="A672:A674"/>
    <mergeCell ref="B672:B674"/>
    <mergeCell ref="C672:C674"/>
    <mergeCell ref="D672:D674"/>
    <mergeCell ref="E672:E674"/>
    <mergeCell ref="F672:F674"/>
    <mergeCell ref="A675:A677"/>
    <mergeCell ref="B675:B677"/>
    <mergeCell ref="C675:C677"/>
    <mergeCell ref="D675:D677"/>
    <mergeCell ref="E675:E677"/>
    <mergeCell ref="F675:F677"/>
    <mergeCell ref="A666:A668"/>
    <mergeCell ref="B666:B668"/>
    <mergeCell ref="C666:C668"/>
    <mergeCell ref="D666:D668"/>
    <mergeCell ref="E666:E668"/>
    <mergeCell ref="F666:F668"/>
    <mergeCell ref="A669:A671"/>
    <mergeCell ref="B669:B671"/>
    <mergeCell ref="C669:C671"/>
    <mergeCell ref="D669:D671"/>
    <mergeCell ref="E669:E671"/>
    <mergeCell ref="F669:F671"/>
    <mergeCell ref="A699:A700"/>
    <mergeCell ref="B699:B700"/>
    <mergeCell ref="C699:C700"/>
    <mergeCell ref="D699:D700"/>
    <mergeCell ref="E699:E700"/>
    <mergeCell ref="F699:F700"/>
    <mergeCell ref="A701:A702"/>
    <mergeCell ref="B701:B702"/>
    <mergeCell ref="C701:C702"/>
    <mergeCell ref="D701:D702"/>
    <mergeCell ref="E701:E702"/>
    <mergeCell ref="F701:F702"/>
    <mergeCell ref="A678:A680"/>
    <mergeCell ref="B678:B680"/>
    <mergeCell ref="C678:C680"/>
    <mergeCell ref="D678:D680"/>
    <mergeCell ref="E678:E680"/>
    <mergeCell ref="F678:F680"/>
    <mergeCell ref="A681:A683"/>
    <mergeCell ref="B681:B683"/>
    <mergeCell ref="C681:C683"/>
    <mergeCell ref="D681:D683"/>
    <mergeCell ref="E681:E683"/>
    <mergeCell ref="F681:F683"/>
    <mergeCell ref="A707:A708"/>
    <mergeCell ref="B707:B708"/>
    <mergeCell ref="C707:C708"/>
    <mergeCell ref="D707:D708"/>
    <mergeCell ref="E707:E708"/>
    <mergeCell ref="F707:F708"/>
    <mergeCell ref="A709:A710"/>
    <mergeCell ref="B709:B710"/>
    <mergeCell ref="C709:C710"/>
    <mergeCell ref="D709:D710"/>
    <mergeCell ref="E709:E710"/>
    <mergeCell ref="F709:F710"/>
    <mergeCell ref="A703:A704"/>
    <mergeCell ref="B703:B704"/>
    <mergeCell ref="C703:C704"/>
    <mergeCell ref="D703:D704"/>
    <mergeCell ref="E703:E704"/>
    <mergeCell ref="F703:F704"/>
    <mergeCell ref="A705:A706"/>
    <mergeCell ref="B705:B706"/>
    <mergeCell ref="C705:C706"/>
    <mergeCell ref="D705:D706"/>
    <mergeCell ref="E705:E706"/>
    <mergeCell ref="F705:F706"/>
    <mergeCell ref="A715:A716"/>
    <mergeCell ref="B715:B716"/>
    <mergeCell ref="C715:C716"/>
    <mergeCell ref="D715:D716"/>
    <mergeCell ref="E715:E716"/>
    <mergeCell ref="F715:F716"/>
    <mergeCell ref="A717:A718"/>
    <mergeCell ref="B717:B718"/>
    <mergeCell ref="C717:C718"/>
    <mergeCell ref="D717:D718"/>
    <mergeCell ref="E717:E718"/>
    <mergeCell ref="F717:F718"/>
    <mergeCell ref="A711:A712"/>
    <mergeCell ref="B711:B712"/>
    <mergeCell ref="C711:C712"/>
    <mergeCell ref="D711:D712"/>
    <mergeCell ref="E711:E712"/>
    <mergeCell ref="F711:F712"/>
    <mergeCell ref="A713:A714"/>
    <mergeCell ref="B713:B714"/>
    <mergeCell ref="C713:C714"/>
    <mergeCell ref="D713:D714"/>
    <mergeCell ref="E713:E714"/>
    <mergeCell ref="F713:F714"/>
    <mergeCell ref="A723:A725"/>
    <mergeCell ref="B723:B725"/>
    <mergeCell ref="C723:C725"/>
    <mergeCell ref="D723:D725"/>
    <mergeCell ref="E723:E725"/>
    <mergeCell ref="F723:F725"/>
    <mergeCell ref="A726:A728"/>
    <mergeCell ref="B726:B728"/>
    <mergeCell ref="C726:C728"/>
    <mergeCell ref="D726:D728"/>
    <mergeCell ref="E726:E728"/>
    <mergeCell ref="F726:F728"/>
    <mergeCell ref="A719:A720"/>
    <mergeCell ref="B719:B720"/>
    <mergeCell ref="C719:C720"/>
    <mergeCell ref="D719:D720"/>
    <mergeCell ref="E719:E720"/>
    <mergeCell ref="F719:F720"/>
    <mergeCell ref="A721:A722"/>
    <mergeCell ref="B721:B722"/>
    <mergeCell ref="C721:C722"/>
    <mergeCell ref="D721:D722"/>
    <mergeCell ref="E721:E722"/>
    <mergeCell ref="F721:F722"/>
    <mergeCell ref="A736:A738"/>
    <mergeCell ref="B736:B738"/>
    <mergeCell ref="C736:C738"/>
    <mergeCell ref="D736:D738"/>
    <mergeCell ref="E736:E738"/>
    <mergeCell ref="F736:F738"/>
    <mergeCell ref="A739:A741"/>
    <mergeCell ref="B739:B741"/>
    <mergeCell ref="C739:C741"/>
    <mergeCell ref="D739:D741"/>
    <mergeCell ref="E739:E741"/>
    <mergeCell ref="F739:F741"/>
    <mergeCell ref="A729:A731"/>
    <mergeCell ref="B729:B731"/>
    <mergeCell ref="C729:C731"/>
    <mergeCell ref="D729:D731"/>
    <mergeCell ref="E729:E731"/>
    <mergeCell ref="F729:F731"/>
    <mergeCell ref="A732:A735"/>
    <mergeCell ref="C732:C735"/>
    <mergeCell ref="D732:D735"/>
    <mergeCell ref="E732:E735"/>
    <mergeCell ref="F732:F735"/>
    <mergeCell ref="A748:A750"/>
    <mergeCell ref="B748:B750"/>
    <mergeCell ref="C748:C750"/>
    <mergeCell ref="D748:D750"/>
    <mergeCell ref="E748:E750"/>
    <mergeCell ref="F748:F750"/>
    <mergeCell ref="A751:A753"/>
    <mergeCell ref="B751:B753"/>
    <mergeCell ref="C751:C753"/>
    <mergeCell ref="D751:D753"/>
    <mergeCell ref="E751:E753"/>
    <mergeCell ref="F751:F753"/>
    <mergeCell ref="A742:A744"/>
    <mergeCell ref="B742:B744"/>
    <mergeCell ref="C742:C744"/>
    <mergeCell ref="D742:D744"/>
    <mergeCell ref="E742:E744"/>
    <mergeCell ref="F742:F744"/>
    <mergeCell ref="A745:A747"/>
    <mergeCell ref="B745:B747"/>
    <mergeCell ref="C745:C747"/>
    <mergeCell ref="D745:D747"/>
    <mergeCell ref="E745:E747"/>
    <mergeCell ref="F745:F747"/>
    <mergeCell ref="A760:A762"/>
    <mergeCell ref="B760:B762"/>
    <mergeCell ref="C760:C762"/>
    <mergeCell ref="D760:D762"/>
    <mergeCell ref="E760:E762"/>
    <mergeCell ref="F760:F762"/>
    <mergeCell ref="A763:A765"/>
    <mergeCell ref="B763:B765"/>
    <mergeCell ref="C763:C765"/>
    <mergeCell ref="D763:D765"/>
    <mergeCell ref="E763:E765"/>
    <mergeCell ref="F763:F765"/>
    <mergeCell ref="A754:A756"/>
    <mergeCell ref="B754:B756"/>
    <mergeCell ref="C754:C756"/>
    <mergeCell ref="D754:D756"/>
    <mergeCell ref="E754:E756"/>
    <mergeCell ref="F754:F756"/>
    <mergeCell ref="A757:A759"/>
    <mergeCell ref="B757:B759"/>
    <mergeCell ref="C757:C759"/>
    <mergeCell ref="D757:D759"/>
    <mergeCell ref="E757:E759"/>
    <mergeCell ref="F757:F759"/>
    <mergeCell ref="A772:A774"/>
    <mergeCell ref="B772:B774"/>
    <mergeCell ref="C772:C774"/>
    <mergeCell ref="D772:D774"/>
    <mergeCell ref="E772:E774"/>
    <mergeCell ref="F772:F774"/>
    <mergeCell ref="A775:A777"/>
    <mergeCell ref="B775:B777"/>
    <mergeCell ref="C775:C777"/>
    <mergeCell ref="D775:D777"/>
    <mergeCell ref="E775:E777"/>
    <mergeCell ref="F775:F777"/>
    <mergeCell ref="A766:A768"/>
    <mergeCell ref="B766:B768"/>
    <mergeCell ref="C766:C768"/>
    <mergeCell ref="D766:D768"/>
    <mergeCell ref="E766:E768"/>
    <mergeCell ref="F766:F768"/>
    <mergeCell ref="A769:A771"/>
    <mergeCell ref="B769:B771"/>
    <mergeCell ref="C769:C771"/>
    <mergeCell ref="D769:D771"/>
    <mergeCell ref="E769:E771"/>
    <mergeCell ref="F769:F771"/>
    <mergeCell ref="A784:A786"/>
    <mergeCell ref="B784:B786"/>
    <mergeCell ref="C784:C786"/>
    <mergeCell ref="D784:D786"/>
    <mergeCell ref="E784:E786"/>
    <mergeCell ref="F784:F786"/>
    <mergeCell ref="A787:A789"/>
    <mergeCell ref="B787:B789"/>
    <mergeCell ref="C787:C789"/>
    <mergeCell ref="D787:D789"/>
    <mergeCell ref="E787:E789"/>
    <mergeCell ref="F787:F789"/>
    <mergeCell ref="A778:A780"/>
    <mergeCell ref="B778:B780"/>
    <mergeCell ref="C778:C780"/>
    <mergeCell ref="D778:D780"/>
    <mergeCell ref="E778:E780"/>
    <mergeCell ref="F778:F780"/>
    <mergeCell ref="A781:A783"/>
    <mergeCell ref="B781:B783"/>
    <mergeCell ref="C781:C783"/>
    <mergeCell ref="D781:D783"/>
    <mergeCell ref="E781:E783"/>
    <mergeCell ref="F781:F783"/>
    <mergeCell ref="A796:A798"/>
    <mergeCell ref="B796:B798"/>
    <mergeCell ref="C796:C798"/>
    <mergeCell ref="D796:D798"/>
    <mergeCell ref="E796:E798"/>
    <mergeCell ref="F796:F798"/>
    <mergeCell ref="A799:A801"/>
    <mergeCell ref="B799:B801"/>
    <mergeCell ref="C799:C801"/>
    <mergeCell ref="D799:D801"/>
    <mergeCell ref="E799:E801"/>
    <mergeCell ref="F799:F801"/>
    <mergeCell ref="A790:A792"/>
    <mergeCell ref="B790:B792"/>
    <mergeCell ref="C790:C792"/>
    <mergeCell ref="D790:D792"/>
    <mergeCell ref="E790:E792"/>
    <mergeCell ref="F790:F792"/>
    <mergeCell ref="A793:A795"/>
    <mergeCell ref="B793:B795"/>
    <mergeCell ref="C793:C795"/>
    <mergeCell ref="D793:D795"/>
    <mergeCell ref="E793:E795"/>
    <mergeCell ref="F793:F795"/>
    <mergeCell ref="A808:A810"/>
    <mergeCell ref="B808:B810"/>
    <mergeCell ref="C808:C810"/>
    <mergeCell ref="D808:D810"/>
    <mergeCell ref="E808:E810"/>
    <mergeCell ref="F808:F810"/>
    <mergeCell ref="A811:A813"/>
    <mergeCell ref="B811:B813"/>
    <mergeCell ref="C811:C813"/>
    <mergeCell ref="D811:D813"/>
    <mergeCell ref="E811:E813"/>
    <mergeCell ref="F811:F813"/>
    <mergeCell ref="A802:A804"/>
    <mergeCell ref="B802:B804"/>
    <mergeCell ref="C802:C804"/>
    <mergeCell ref="D802:D804"/>
    <mergeCell ref="E802:E804"/>
    <mergeCell ref="F802:F804"/>
    <mergeCell ref="A805:A807"/>
    <mergeCell ref="B805:B807"/>
    <mergeCell ref="C805:C807"/>
    <mergeCell ref="D805:D807"/>
    <mergeCell ref="E805:E807"/>
    <mergeCell ref="F805:F807"/>
    <mergeCell ref="A814:A816"/>
    <mergeCell ref="A817:A819"/>
    <mergeCell ref="A820:A822"/>
    <mergeCell ref="A826:A828"/>
    <mergeCell ref="B820:B822"/>
    <mergeCell ref="C820:C822"/>
    <mergeCell ref="D820:D822"/>
    <mergeCell ref="E820:E822"/>
    <mergeCell ref="F820:F822"/>
    <mergeCell ref="A823:A825"/>
    <mergeCell ref="B823:B825"/>
    <mergeCell ref="C823:C825"/>
    <mergeCell ref="D823:D825"/>
    <mergeCell ref="E823:E825"/>
    <mergeCell ref="F823:F825"/>
    <mergeCell ref="B814:B816"/>
    <mergeCell ref="C814:C816"/>
    <mergeCell ref="D814:D816"/>
    <mergeCell ref="E814:E816"/>
    <mergeCell ref="F814:F816"/>
    <mergeCell ref="B817:B819"/>
    <mergeCell ref="C817:C819"/>
    <mergeCell ref="D817:D819"/>
    <mergeCell ref="E817:E819"/>
    <mergeCell ref="F817:F819"/>
    <mergeCell ref="A829:A831"/>
    <mergeCell ref="B829:B831"/>
    <mergeCell ref="C829:C831"/>
    <mergeCell ref="D829:D831"/>
    <mergeCell ref="E829:E831"/>
    <mergeCell ref="F829:F831"/>
    <mergeCell ref="A832:A834"/>
    <mergeCell ref="B832:B834"/>
    <mergeCell ref="C832:C834"/>
    <mergeCell ref="D832:D834"/>
    <mergeCell ref="E832:E834"/>
    <mergeCell ref="F832:F834"/>
    <mergeCell ref="B826:B828"/>
    <mergeCell ref="C826:C828"/>
    <mergeCell ref="D826:D828"/>
    <mergeCell ref="E826:E828"/>
    <mergeCell ref="F826:F828"/>
    <mergeCell ref="A841:A843"/>
    <mergeCell ref="B841:B843"/>
    <mergeCell ref="C841:C843"/>
    <mergeCell ref="D841:D843"/>
    <mergeCell ref="E841:E843"/>
    <mergeCell ref="F841:F843"/>
    <mergeCell ref="A844:A846"/>
    <mergeCell ref="B844:B846"/>
    <mergeCell ref="C844:C846"/>
    <mergeCell ref="D844:D846"/>
    <mergeCell ref="E844:E846"/>
    <mergeCell ref="F844:F846"/>
    <mergeCell ref="A835:A837"/>
    <mergeCell ref="B835:B837"/>
    <mergeCell ref="C835:C837"/>
    <mergeCell ref="D835:D837"/>
    <mergeCell ref="E835:E837"/>
    <mergeCell ref="F835:F837"/>
    <mergeCell ref="A838:A840"/>
    <mergeCell ref="B838:B840"/>
    <mergeCell ref="C838:C840"/>
    <mergeCell ref="D838:D840"/>
    <mergeCell ref="E838:E840"/>
    <mergeCell ref="F838:F840"/>
    <mergeCell ref="B853:B855"/>
    <mergeCell ref="C853:C855"/>
    <mergeCell ref="D853:D855"/>
    <mergeCell ref="E853:E855"/>
    <mergeCell ref="F853:F855"/>
    <mergeCell ref="B856:B858"/>
    <mergeCell ref="C856:C858"/>
    <mergeCell ref="D856:D858"/>
    <mergeCell ref="E856:E858"/>
    <mergeCell ref="F856:F858"/>
    <mergeCell ref="B847:B849"/>
    <mergeCell ref="C847:C849"/>
    <mergeCell ref="D847:D849"/>
    <mergeCell ref="E847:E849"/>
    <mergeCell ref="F847:F849"/>
    <mergeCell ref="B850:B852"/>
    <mergeCell ref="C850:C852"/>
    <mergeCell ref="D850:D852"/>
    <mergeCell ref="E850:E852"/>
    <mergeCell ref="F850:F852"/>
    <mergeCell ref="A865:A867"/>
    <mergeCell ref="B865:B867"/>
    <mergeCell ref="C865:C867"/>
    <mergeCell ref="D865:D867"/>
    <mergeCell ref="E865:E867"/>
    <mergeCell ref="F865:F867"/>
    <mergeCell ref="A868:A870"/>
    <mergeCell ref="B868:B870"/>
    <mergeCell ref="C868:C870"/>
    <mergeCell ref="D868:D870"/>
    <mergeCell ref="E868:E870"/>
    <mergeCell ref="F868:F870"/>
    <mergeCell ref="A859:A861"/>
    <mergeCell ref="B859:B861"/>
    <mergeCell ref="C859:C861"/>
    <mergeCell ref="D859:D861"/>
    <mergeCell ref="E859:E861"/>
    <mergeCell ref="F859:F861"/>
    <mergeCell ref="A862:A864"/>
    <mergeCell ref="B862:B864"/>
    <mergeCell ref="C862:C864"/>
    <mergeCell ref="D862:D864"/>
    <mergeCell ref="E862:E864"/>
    <mergeCell ref="F862:F864"/>
    <mergeCell ref="A877:A879"/>
    <mergeCell ref="B877:B879"/>
    <mergeCell ref="C877:C879"/>
    <mergeCell ref="D877:D879"/>
    <mergeCell ref="E877:E879"/>
    <mergeCell ref="F877:F879"/>
    <mergeCell ref="A880:A882"/>
    <mergeCell ref="B880:B882"/>
    <mergeCell ref="C880:C882"/>
    <mergeCell ref="D880:D882"/>
    <mergeCell ref="E880:E882"/>
    <mergeCell ref="F880:F882"/>
    <mergeCell ref="A871:A873"/>
    <mergeCell ref="B871:B873"/>
    <mergeCell ref="C871:C873"/>
    <mergeCell ref="D871:D873"/>
    <mergeCell ref="E871:E873"/>
    <mergeCell ref="F871:F873"/>
    <mergeCell ref="A874:A876"/>
    <mergeCell ref="B874:B876"/>
    <mergeCell ref="C874:C876"/>
    <mergeCell ref="D874:D876"/>
    <mergeCell ref="E874:E876"/>
    <mergeCell ref="F874:F876"/>
    <mergeCell ref="A889:A891"/>
    <mergeCell ref="B889:B891"/>
    <mergeCell ref="C889:C891"/>
    <mergeCell ref="D889:D891"/>
    <mergeCell ref="E889:E891"/>
    <mergeCell ref="F889:F891"/>
    <mergeCell ref="A892:A894"/>
    <mergeCell ref="B892:B894"/>
    <mergeCell ref="C892:C894"/>
    <mergeCell ref="D892:D894"/>
    <mergeCell ref="E892:E894"/>
    <mergeCell ref="F892:F894"/>
    <mergeCell ref="B883:B885"/>
    <mergeCell ref="C883:C885"/>
    <mergeCell ref="D883:D885"/>
    <mergeCell ref="E883:E885"/>
    <mergeCell ref="F883:F885"/>
    <mergeCell ref="A886:A888"/>
    <mergeCell ref="B886:B888"/>
    <mergeCell ref="C886:C888"/>
    <mergeCell ref="D886:D888"/>
    <mergeCell ref="E886:E888"/>
    <mergeCell ref="F886:F888"/>
  </mergeCells>
  <dataValidations count="1">
    <dataValidation allowBlank="1" showInputMessage="1" showErrorMessage="1" prompt="Escriba el nombre del disertante" sqref="B182 B185 B188 B224 B194 B197 B200 B203 B206 B209 B212 B215 B218 B221 B227 B230 B609 B619 B615 B611:B613 B617"/>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CCJ Servicio Social</dc:creator>
  <cp:lastModifiedBy>CCJ Servicio Social</cp:lastModifiedBy>
  <dcterms:created xsi:type="dcterms:W3CDTF">2018-10-19T10:20:58Z</dcterms:created>
  <dcterms:modified xsi:type="dcterms:W3CDTF">2018-10-27T05:31:26Z</dcterms:modified>
</cp:coreProperties>
</file>