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5 COMPLETO\"/>
    </mc:Choice>
  </mc:AlternateContent>
  <bookViews>
    <workbookView xWindow="0" yWindow="0" windowWidth="19215" windowHeight="8205"/>
  </bookViews>
  <sheets>
    <sheet name="Hoja1" sheetId="1" r:id="rId1"/>
  </sheets>
  <definedNames>
    <definedName name="_xlnm._FilterDatabase" localSheetId="0" hidden="1">Hoja1!$A$1:$H$920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7" i="1" l="1"/>
  <c r="B453" i="1"/>
  <c r="B456" i="1"/>
  <c r="D456" i="1"/>
  <c r="C456" i="1"/>
  <c r="D453" i="1"/>
  <c r="C453" i="1"/>
  <c r="C450" i="1"/>
  <c r="D450" i="1"/>
  <c r="D447" i="1"/>
  <c r="C447" i="1"/>
  <c r="D444" i="1"/>
  <c r="C444" i="1"/>
  <c r="D441" i="1"/>
  <c r="C441" i="1"/>
  <c r="D438" i="1"/>
  <c r="C438" i="1"/>
  <c r="D435" i="1"/>
  <c r="C435" i="1"/>
  <c r="D432" i="1"/>
  <c r="C432" i="1"/>
  <c r="B450" i="1"/>
  <c r="B447" i="1"/>
  <c r="B444" i="1"/>
  <c r="B441" i="1"/>
  <c r="B438" i="1"/>
  <c r="B435" i="1"/>
  <c r="B432" i="1"/>
  <c r="B429" i="1"/>
  <c r="B426" i="1"/>
  <c r="B423" i="1"/>
  <c r="C429" i="1"/>
  <c r="D429" i="1"/>
  <c r="D426" i="1"/>
  <c r="C426" i="1"/>
  <c r="D423" i="1"/>
  <c r="C423" i="1"/>
  <c r="D420" i="1"/>
  <c r="C420" i="1"/>
  <c r="B420" i="1"/>
  <c r="D370" i="1"/>
  <c r="C370" i="1"/>
  <c r="D367" i="1"/>
  <c r="C367" i="1"/>
  <c r="D364" i="1"/>
  <c r="C364" i="1"/>
  <c r="D361" i="1"/>
  <c r="C361" i="1"/>
  <c r="D358" i="1"/>
  <c r="C358" i="1"/>
  <c r="C286" i="1"/>
  <c r="E286" i="1"/>
  <c r="D286" i="1"/>
  <c r="E283" i="1"/>
  <c r="D283" i="1"/>
  <c r="E280" i="1"/>
  <c r="D280" i="1"/>
  <c r="E277" i="1"/>
  <c r="D277" i="1"/>
  <c r="E274" i="1"/>
  <c r="D274" i="1"/>
  <c r="C274" i="1"/>
  <c r="B286" i="1"/>
  <c r="B283" i="1"/>
  <c r="B280" i="1"/>
  <c r="B277" i="1"/>
  <c r="B274" i="1"/>
  <c r="B271" i="1"/>
  <c r="B268" i="1"/>
  <c r="E268" i="1"/>
  <c r="E265" i="1"/>
  <c r="E271" i="1"/>
  <c r="C271" i="1"/>
  <c r="C268" i="1"/>
  <c r="D271" i="1"/>
  <c r="D268" i="1"/>
  <c r="D265" i="1"/>
  <c r="C265" i="1"/>
  <c r="B265" i="1"/>
  <c r="B262" i="1"/>
  <c r="B259" i="1"/>
  <c r="B256" i="1"/>
  <c r="B253" i="1"/>
  <c r="B250" i="1"/>
  <c r="B247" i="1"/>
  <c r="E262" i="1"/>
  <c r="E259" i="1"/>
  <c r="E256" i="1"/>
  <c r="E253" i="1"/>
  <c r="E250" i="1"/>
  <c r="E247" i="1"/>
  <c r="E244" i="1"/>
  <c r="E241" i="1"/>
  <c r="E238" i="1"/>
  <c r="D262" i="1"/>
  <c r="D259" i="1"/>
  <c r="D256" i="1"/>
  <c r="D253" i="1"/>
  <c r="D250" i="1"/>
  <c r="D247" i="1"/>
  <c r="D244" i="1"/>
  <c r="D241" i="1"/>
  <c r="D238" i="1"/>
  <c r="C244" i="1"/>
  <c r="C241" i="1"/>
  <c r="C238" i="1"/>
  <c r="B244" i="1"/>
  <c r="B241" i="1"/>
  <c r="B238" i="1"/>
  <c r="E235" i="1"/>
  <c r="E232" i="1"/>
  <c r="E229" i="1"/>
  <c r="E226" i="1"/>
  <c r="E223" i="1"/>
  <c r="D235" i="1"/>
  <c r="D232" i="1"/>
  <c r="D229" i="1"/>
  <c r="D226" i="1"/>
  <c r="C223" i="1"/>
  <c r="D223" i="1"/>
  <c r="B235" i="1"/>
  <c r="B232" i="1"/>
  <c r="B229" i="1"/>
  <c r="B226" i="1"/>
  <c r="B223" i="1"/>
  <c r="E220" i="1"/>
  <c r="D220" i="1"/>
  <c r="E217" i="1"/>
  <c r="D217" i="1"/>
  <c r="E214" i="1"/>
  <c r="D214" i="1"/>
  <c r="E211" i="1"/>
  <c r="D211" i="1"/>
  <c r="E208" i="1"/>
  <c r="D208" i="1"/>
  <c r="C208" i="1"/>
  <c r="B220" i="1"/>
  <c r="B217" i="1"/>
  <c r="B214" i="1"/>
  <c r="B211" i="1"/>
  <c r="B208" i="1"/>
  <c r="E205" i="1"/>
  <c r="E202" i="1"/>
  <c r="E199" i="1"/>
  <c r="E196" i="1"/>
  <c r="E193" i="1"/>
  <c r="D205" i="1"/>
  <c r="D202" i="1"/>
  <c r="D199" i="1"/>
  <c r="D196" i="1"/>
  <c r="D193" i="1"/>
  <c r="D190" i="1"/>
  <c r="C190" i="1"/>
  <c r="B205" i="1"/>
  <c r="B202" i="1"/>
  <c r="B199" i="1"/>
  <c r="B196" i="1"/>
  <c r="B193" i="1"/>
  <c r="B190" i="1"/>
  <c r="H915" i="1" l="1"/>
  <c r="G897" i="1" l="1"/>
  <c r="G888" i="1"/>
  <c r="D882" i="1"/>
  <c r="D879" i="1"/>
  <c r="H876" i="1"/>
  <c r="D876" i="1"/>
  <c r="D873" i="1"/>
  <c r="D870" i="1"/>
  <c r="D867" i="1"/>
  <c r="H864" i="1"/>
  <c r="D864" i="1"/>
  <c r="D861" i="1"/>
  <c r="H766" i="1"/>
  <c r="H529" i="1" l="1"/>
  <c r="H526" i="1"/>
</calcChain>
</file>

<file path=xl/comments1.xml><?xml version="1.0" encoding="utf-8"?>
<comments xmlns="http://schemas.openxmlformats.org/spreadsheetml/2006/main">
  <authors>
    <author>ccjcelaya</author>
    <author>carolina del toro herrera</author>
    <author>CCJ-URUAPAN</author>
  </authors>
  <commentList>
    <comment ref="G30" authorId="0" shapeId="0">
      <text>
        <r>
          <rPr>
            <sz val="8"/>
            <color indexed="81"/>
            <rFont val="Tahoma"/>
            <family val="2"/>
          </rPr>
          <t xml:space="preserve">HOSPEDAJE
</t>
        </r>
      </text>
    </comment>
    <comment ref="H30" authorId="0" shapeId="0">
      <text>
        <r>
          <rPr>
            <sz val="8"/>
            <color indexed="81"/>
            <rFont val="Tahoma"/>
            <family val="2"/>
          </rPr>
          <t xml:space="preserve">AEREA
</t>
        </r>
      </text>
    </comment>
    <comment ref="G31" authorId="0" shapeId="0">
      <text>
        <r>
          <rPr>
            <sz val="8"/>
            <color indexed="81"/>
            <rFont val="Tahoma"/>
            <family val="2"/>
          </rPr>
          <t>COMIDA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1" authorId="0" shapeId="0">
      <text>
        <r>
          <rPr>
            <sz val="8"/>
            <color indexed="81"/>
            <rFont val="Tahoma"/>
            <family val="2"/>
          </rPr>
          <t>TERRESTRE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2" authorId="0" shapeId="0">
      <text>
        <r>
          <rPr>
            <sz val="8"/>
            <color indexed="81"/>
            <rFont val="Tahoma"/>
            <family val="2"/>
          </rPr>
          <t xml:space="preserve">LOCAL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3" authorId="0" shapeId="0">
      <text>
        <r>
          <rPr>
            <sz val="8"/>
            <color indexed="81"/>
            <rFont val="Tahoma"/>
            <family val="2"/>
          </rPr>
          <t xml:space="preserve">HOSPEDAJE
</t>
        </r>
      </text>
    </comment>
    <comment ref="H33" authorId="0" shapeId="0">
      <text>
        <r>
          <rPr>
            <sz val="8"/>
            <color indexed="81"/>
            <rFont val="Tahoma"/>
            <family val="2"/>
          </rPr>
          <t xml:space="preserve">AEREA
</t>
        </r>
      </text>
    </comment>
    <comment ref="G34" authorId="0" shapeId="0">
      <text>
        <r>
          <rPr>
            <sz val="8"/>
            <color indexed="81"/>
            <rFont val="Tahoma"/>
            <family val="2"/>
          </rPr>
          <t>COMIDA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4" authorId="0" shapeId="0">
      <text>
        <r>
          <rPr>
            <sz val="8"/>
            <color indexed="81"/>
            <rFont val="Tahoma"/>
            <family val="2"/>
          </rPr>
          <t>TERRESTRE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 shapeId="0">
      <text>
        <r>
          <rPr>
            <sz val="8"/>
            <color indexed="81"/>
            <rFont val="Tahoma"/>
            <family val="2"/>
          </rPr>
          <t xml:space="preserve">LOCAL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92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92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93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93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94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94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95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95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96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96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97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97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98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98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99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99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00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00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01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01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26" authorId="2" shapeId="0">
      <text>
        <r>
          <rPr>
            <b/>
            <sz val="9"/>
            <color indexed="81"/>
            <rFont val="Tahoma"/>
            <family val="2"/>
          </rPr>
          <t>CCJ-URUAPAN:</t>
        </r>
        <r>
          <rPr>
            <sz val="9"/>
            <color indexed="81"/>
            <rFont val="Tahoma"/>
            <family val="2"/>
          </rPr>
          <t xml:space="preserve">
AUTOBUS O CASETAS O GASOLINA</t>
        </r>
      </text>
    </comment>
    <comment ref="H829" authorId="2" shapeId="0">
      <text>
        <r>
          <rPr>
            <b/>
            <sz val="9"/>
            <color indexed="81"/>
            <rFont val="Tahoma"/>
            <family val="2"/>
          </rPr>
          <t>CCJ-URUAPAN:</t>
        </r>
        <r>
          <rPr>
            <sz val="9"/>
            <color indexed="81"/>
            <rFont val="Tahoma"/>
            <family val="2"/>
          </rPr>
          <t xml:space="preserve">
AUTOBUS O CASETAS O GASOLINA</t>
        </r>
      </text>
    </comment>
    <comment ref="H832" authorId="2" shapeId="0">
      <text>
        <r>
          <rPr>
            <b/>
            <sz val="9"/>
            <color indexed="81"/>
            <rFont val="Tahoma"/>
            <family val="2"/>
          </rPr>
          <t>CCJ-URUAPAN:</t>
        </r>
        <r>
          <rPr>
            <sz val="9"/>
            <color indexed="81"/>
            <rFont val="Tahoma"/>
            <family val="2"/>
          </rPr>
          <t xml:space="preserve">
AUTOBUS O CASETAS O GASOLINA</t>
        </r>
      </text>
    </comment>
    <comment ref="H835" authorId="2" shapeId="0">
      <text>
        <r>
          <rPr>
            <b/>
            <sz val="9"/>
            <color indexed="81"/>
            <rFont val="Tahoma"/>
            <family val="2"/>
          </rPr>
          <t>CCJ-URUAPAN:</t>
        </r>
        <r>
          <rPr>
            <sz val="9"/>
            <color indexed="81"/>
            <rFont val="Tahoma"/>
            <family val="2"/>
          </rPr>
          <t xml:space="preserve">
AUTOBUS O CASETAS O GASOLINA</t>
        </r>
      </text>
    </comment>
    <comment ref="H847" authorId="2" shapeId="0">
      <text>
        <r>
          <rPr>
            <b/>
            <sz val="9"/>
            <color indexed="81"/>
            <rFont val="Tahoma"/>
            <family val="2"/>
          </rPr>
          <t>CCJ-URUAPAN:</t>
        </r>
        <r>
          <rPr>
            <sz val="9"/>
            <color indexed="81"/>
            <rFont val="Tahoma"/>
            <family val="2"/>
          </rPr>
          <t xml:space="preserve">
AUTOBUS O CASETAS O GASOLINA</t>
        </r>
      </text>
    </comment>
    <comment ref="G849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50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52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53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<sst xmlns="http://schemas.openxmlformats.org/spreadsheetml/2006/main" count="2310" uniqueCount="1173">
  <si>
    <t>No. de Solicitud</t>
  </si>
  <si>
    <t>Nombre del disertante</t>
  </si>
  <si>
    <t>Nombre del evento</t>
  </si>
  <si>
    <t>Tema a tratar</t>
  </si>
  <si>
    <t>Casa de la Cultura Jurídica</t>
  </si>
  <si>
    <t>Días de Participación</t>
  </si>
  <si>
    <t>Costo de Hospedaje y Alimentos</t>
  </si>
  <si>
    <t>Costo de Transportación</t>
  </si>
  <si>
    <t>ACA-E-15</t>
  </si>
  <si>
    <t>JUEZA ADRIANA MARINA FLORES RUANO</t>
  </si>
  <si>
    <t>CONFERENCIA MAGISTRAL "LA MEDIACIÓN EN MATERIA FAMILIAR"</t>
  </si>
  <si>
    <t>ACAPULCO, GRO.</t>
  </si>
  <si>
    <t>04 DE SEPTIEMBRE DE 2015</t>
  </si>
  <si>
    <t>ACA-E-16</t>
  </si>
  <si>
    <t>LIC. ERNESTO FERNÁNDEZ RODRÍGUEZ</t>
  </si>
  <si>
    <t>CONFERENCIA MAGISTRAL "PROTOCOLO DE ACTUACIÓN PARA QUIENES IMPARTEN JUSTICIA EN CASOS QUE INVOLUCREN DERECHOS DE PERSONAS CON DISCAPACIDAD"</t>
  </si>
  <si>
    <t>18 DE SEPTIEMBRE DE 2015</t>
  </si>
  <si>
    <t>ACA-E-17</t>
  </si>
  <si>
    <t>LIC. CECILIA MANZANO RODRÍGUEZ</t>
  </si>
  <si>
    <t>CONFERENCIA MAGISTRAL "PROTOCOLO DE ACTUACIÓN PARA QUIENES IMPARTEN JUSTICIA EN CASOS QUE INVOLUCREN LA ORIENTACIÓN SEXUAL O LA IDENTIDAD DE GENERO"</t>
  </si>
  <si>
    <t>30 DE SEPTIEMBRE DE 2015</t>
  </si>
  <si>
    <t>ARI-LE-007</t>
  </si>
  <si>
    <t>MARIA SOLEDAD VALLEJO GARCIA</t>
  </si>
  <si>
    <t xml:space="preserve">CONSECUENCIAS JURIDICAS DEL ACOSO ESCOLAR </t>
  </si>
  <si>
    <t>DELITOS</t>
  </si>
  <si>
    <t>ARIO DE ROSALES</t>
  </si>
  <si>
    <t>10 DE SEPTIEMBRE</t>
  </si>
  <si>
    <t>JORGE OCTAVIO OROPEZA SOTO</t>
  </si>
  <si>
    <t>TESTAMENTOS</t>
  </si>
  <si>
    <t>TESTAMENTO PUBLICO ABIERTO</t>
  </si>
  <si>
    <t>21 DE SEPTIEMBRE</t>
  </si>
  <si>
    <t>SIMON BACA SUAREZ</t>
  </si>
  <si>
    <t>LA RUTA DEL CONGRESO DE LA ANAHUAC A LA CONSTITUCION DE APATZINGAN</t>
  </si>
  <si>
    <t xml:space="preserve">EXPOSICION DE RETRATOS Y DOCUMENTOS </t>
  </si>
  <si>
    <t>30 DE SEPTIEMBRE</t>
  </si>
  <si>
    <t>DGCCJ-3494</t>
  </si>
  <si>
    <t>DR. VICTOR MANUEL COLLI EK</t>
  </si>
  <si>
    <t xml:space="preserve">CONFERENCIA MAGISTRAL </t>
  </si>
  <si>
    <t>EL DERECHO Y LA SEGURIDAD PUBLICA</t>
  </si>
  <si>
    <t>CAMPECHE</t>
  </si>
  <si>
    <t>7 DE SEPTIEMBRE</t>
  </si>
  <si>
    <t>DGCCJ-3410</t>
  </si>
  <si>
    <t>LIC. AMÉRICA SÁENZ GARCÍA</t>
  </si>
  <si>
    <t>DEL SISTEMA INQUISITORIO AL MODERNO SISTEMA ACUSATORIO</t>
  </si>
  <si>
    <t>17 DE SEPTIEMBRE</t>
  </si>
  <si>
    <t>CUN-LE-012</t>
  </si>
  <si>
    <t>MTRA. FLOR RUIZ COSIO</t>
  </si>
  <si>
    <t>CINE DEBATE</t>
  </si>
  <si>
    <t>TERAPIA DE RIESGO</t>
  </si>
  <si>
    <t>08 DE SEPTIEMBRE</t>
  </si>
  <si>
    <t>$  0.00
$ 1,000.00</t>
  </si>
  <si>
    <t>$ 0.00
 $ 0.00
 $  0.00</t>
  </si>
  <si>
    <t>MTRO. MANUEL DE JESUS MENDIOLEA MORALES</t>
  </si>
  <si>
    <t>CONFERENCIA</t>
  </si>
  <si>
    <t>EL PROCEDIMIENTO AGRARIO. UN JUICIO ORAL</t>
  </si>
  <si>
    <t>BIÓLOGOS DANIEL DE LA BARRERA ESCAMILLA Y CHRISTIAN RAMÓN HERNÁNDEZ SÁNCHEZ</t>
  </si>
  <si>
    <t>"APLICACIONES DE LA GENÉTICA EN EL SISTEMA DE JUSTICIA CIVIL-FAMILIAR DE ORALIDAD, VALORANDO LA PRUEBA GENÉTICA"</t>
  </si>
  <si>
    <t>CELAYA</t>
  </si>
  <si>
    <t xml:space="preserve">1 DE SEPTIEMBRE DE 2015 </t>
  </si>
  <si>
    <t>CCJ-Celaya/RRC/E03/08/2015</t>
  </si>
  <si>
    <t>DR. CARLOS TELLO DÍAZ</t>
  </si>
  <si>
    <t>PRESENTACIÓN DE LIBRO</t>
  </si>
  <si>
    <t>PORFIRIO DÍAZ "SU VIDA Y SU TIEMPO"</t>
  </si>
  <si>
    <t xml:space="preserve">10 DE SEPTIEMBRE DE 2015 </t>
  </si>
  <si>
    <t>CHE-E-33</t>
  </si>
  <si>
    <t>ROBERTO DE JESÚS ESQUIVEL PAREDES</t>
  </si>
  <si>
    <t>CONFERENCIA "SERVICIOS ELECTRÓNICOS DEL SAT Y EL FORMATO DE DEVOLUCIONES"</t>
  </si>
  <si>
    <t>CHETUMAL</t>
  </si>
  <si>
    <t>CHE-E-34</t>
  </si>
  <si>
    <t>JESÚS IDELFONSO BURGOS BASTARRACHEA</t>
  </si>
  <si>
    <t>CONFERENCIA "PUNTOS A CONSIDERAR EN EL ENVÍO DE LA CONTABILIDAD ELECTRÓNICA"</t>
  </si>
  <si>
    <t>CHE-E-35</t>
  </si>
  <si>
    <t>JESÚS VEGA HERRERA</t>
  </si>
  <si>
    <t>CONFERENCIA "INFRACCIONES EN MATERIA DE COMERCIO"</t>
  </si>
  <si>
    <t>CHE-E-36</t>
  </si>
  <si>
    <t>OSCAR GUTIÉRREZ PARADA</t>
  </si>
  <si>
    <t>CONFERENCIA "BASES LÓGICAS PARA LA ARGUMENTACIÓN JURÍDICA"</t>
  </si>
  <si>
    <t>10 Y 11 DE SEPTIEMBRE</t>
  </si>
  <si>
    <t>CHE-E-37</t>
  </si>
  <si>
    <t>ESTELA ISABEL REVA HAYÓN</t>
  </si>
  <si>
    <t>CONFERENCIA "LA FÉ PÚBLICA"</t>
  </si>
  <si>
    <t>CHE-E-38</t>
  </si>
  <si>
    <t>AURELIO ISRAEL CORONADO MARES</t>
  </si>
  <si>
    <t>CONFERENCIA "VARIABLES PSICOLÓGICAS EN JUICIOS ORALES"</t>
  </si>
  <si>
    <t>18 DE SEPTIEMBRE</t>
  </si>
  <si>
    <t>CHE-E-39</t>
  </si>
  <si>
    <t>ROGELIO EDUARDO LEAL MOTA</t>
  </si>
  <si>
    <t>CONFERENCIA "EL AMPARO ADHESIVO"</t>
  </si>
  <si>
    <t>19 DE SEPTIEMBRE</t>
  </si>
  <si>
    <t>CHE-E-40</t>
  </si>
  <si>
    <t>JUAN MANUEL BECERRIL DE LA LLATA</t>
  </si>
  <si>
    <t>TALLER: LA ELABORACIÓN DE DEMANDAS EN LOS JUICIOS CIVILES MERCANTILES"</t>
  </si>
  <si>
    <t>24 Y 25 DE SEPTIEMBRE</t>
  </si>
  <si>
    <t>CHE-LE-41</t>
  </si>
  <si>
    <t>LUIS ALBERTO AGUIRRE OCAÑA</t>
  </si>
  <si>
    <t>CHE-E-42</t>
  </si>
  <si>
    <t>MARIEL ALBARRÁN DUARTE</t>
  </si>
  <si>
    <t>VIDEOCONFERENCIA DE CRÓNICAS "ACOSO ESCOLAR. BULLYNG"</t>
  </si>
  <si>
    <t>28 DE SEPTIEMBRE</t>
  </si>
  <si>
    <t>CHE-E-43</t>
  </si>
  <si>
    <t>LUIS FITZMAURICE MOGUEL</t>
  </si>
  <si>
    <t>CONFERENCIA: "IMPLICACIONES DE LA LEY CONTRA EL LAVADO DE DINERO"</t>
  </si>
  <si>
    <t>29 DE SEPTIEMBRE</t>
  </si>
  <si>
    <t>CHE-LE-07</t>
  </si>
  <si>
    <t>INSTITUTO DE LA JUDICATURA FEDERAL</t>
  </si>
  <si>
    <t>DIPLOMADO "EL NUEVO SISTEMA DE JUSTICIA PENAL ACUSATORIO FRENTE A LA SOCIEDAD"</t>
  </si>
  <si>
    <t>9, 11, 18, 23, 25, 30</t>
  </si>
  <si>
    <t>JUA-LE-005  JUA-E-017</t>
  </si>
  <si>
    <t>LAURA GUADALUPE ZARAGOZA CONTRERAS</t>
  </si>
  <si>
    <t>CONFERENCIA: "PROTOCOLO DE ACTUACIÓN PARA QUIENES IMPARTEN JUSTICIA  EN ASUNTOS QUE INVOLUCREN DERECHOS DE PERSONAS, COMUNIDADES Y PUEBLOS INDÍGENAS".</t>
  </si>
  <si>
    <t>"PROTOCOLO DE ACTUACIÓN PARA QUIENES IMPARTEN JUSTICIA  EN ASUNTOS QUE INVOLUCREN DERECHOS DE PERSONAS, COMUNIDADES Y PUEBLOS INDÍGENAS".</t>
  </si>
  <si>
    <t>01 DE SEPTIEMBRE.</t>
  </si>
  <si>
    <t>JUA-LE-005  JUA-E-018</t>
  </si>
  <si>
    <t>ISIDRO MENDOZA GARCÍA</t>
  </si>
  <si>
    <t>CONFERENCIA: "LA CONSTITUCIÓN Y EL DERECHO FUNDAMENTAL DEL DEPORTE, EN EL SISTEMA JURÍDICO MEXICANO".</t>
  </si>
  <si>
    <t>"LA CONSTITUCIÓN Y EL DERECHO FUNDAMENTAL DEL DEPORTE, EN EL SISTEMA JURÍDICO MEXICANO".</t>
  </si>
  <si>
    <t>03 DE SEPTIEMBRE.</t>
  </si>
  <si>
    <t>JUA-LE-005</t>
  </si>
  <si>
    <t>JORGE MARIO PARDO REBOLLEDO</t>
  </si>
  <si>
    <t>CONFERENCIA "CONTROL DIFUSO DE LA CONVENCIONALIDAD Y CONSTITUCIONALIDAD DE LA LEY".</t>
  </si>
  <si>
    <t xml:space="preserve"> "CONTROL DIFUSO DE LA CONVENCIONALIDAD Y CONSTITUCIONALIDAD DE LA LEY".</t>
  </si>
  <si>
    <t>18 DE SEPTIEMBRE.</t>
  </si>
  <si>
    <t xml:space="preserve">JUA-LE-005  JUA-E-019 </t>
  </si>
  <si>
    <t>MARÍA ELENA LUGO GARFIAS</t>
  </si>
  <si>
    <t>CONFERENCIA: "PROTOCOLO DE ACTUACIÓN PARA  QUIENES IMPARTEN JUSTICIA  EN ASUNTOS QUE INVOLUCREN LA ORIENTACIÓN SEXUAL O LA IDENTIDAD DE GÉNERO".</t>
  </si>
  <si>
    <t xml:space="preserve"> "PROTOCOLO DE ACTUACIÓN PARA  QUIENES IMPARTEN JUSTICIA  EN ASUNTOS QUE INVOLUCREN LA ORIENTACIÓN SEXUAL O LA IDENTIDAD DE GÉNERO".</t>
  </si>
  <si>
    <t>21 DE SEPTIEMBRE.</t>
  </si>
  <si>
    <t>CONFERENCIA:  "PRESENTACIÓN DE CRÓNICAS, ACOSO ESCOLAR, BULLYING".</t>
  </si>
  <si>
    <t>"PRESENTACIÓN DE CRÓNICAS, ACOSO ESCOLAR, BULLYING".</t>
  </si>
  <si>
    <t>24 DE SEPTIEMBRE.</t>
  </si>
  <si>
    <t xml:space="preserve">JUA-LE-005  JUA-E-020 </t>
  </si>
  <si>
    <t>MARÍA JOSÉ FRANCO RODRÍGUEZ</t>
  </si>
  <si>
    <t>CONFERENCIA: "PROTOCOLO DE ACTUACIÓN PARA QUIENES IMPARTEN JUSTICIA  EN ASUNTOS QUE INVOLUCREN DERECHO A LA IGUALDAD".</t>
  </si>
  <si>
    <t>"PROTOCOLO DE ACTUACIÓN PARA QUIENES IMPARTEN JUSTICIA  EN ASUNTOS QUE INVOLUCREN DERECHO A LA IGUALDAD".</t>
  </si>
  <si>
    <t>28 DE SEPTIEMBRE.</t>
  </si>
  <si>
    <t xml:space="preserve">JUA-LE-004   </t>
  </si>
  <si>
    <t>EDUARDO ROMERO RAMOS</t>
  </si>
  <si>
    <t>CONFERENCIA: "TRANSPARENCIA Y ACCESO A LA INFORMACIÓN, UN ENFOQUE ACTUAL".</t>
  </si>
  <si>
    <t>"TRANSPARENCIA Y ACCESO A LA INFORMACIÓN, UN ENFOQUE ACTUAL".</t>
  </si>
  <si>
    <t>29 DE SEPTIEMBRE.</t>
  </si>
  <si>
    <t>CDO-LE-004</t>
  </si>
  <si>
    <t xml:space="preserve">ISRAEL HERNANDEZ GONZALEZ </t>
  </si>
  <si>
    <t>(VIDEOCONFERENCIA) DIPLOMADO “EL NUEVO SISTEMA DE JUSTICIA PENAL ACUSATORIO DE FRENTE A LA SOCIEDAD”</t>
  </si>
  <si>
    <t>“EL NUEVO SISTEMA DE JUSTICIA PENAL ACUSATORIO DE FRENTE A LA SOCIEDAD”</t>
  </si>
  <si>
    <t>02 DE SEPTIEMBRE</t>
  </si>
  <si>
    <t>04 DE SEPTIEMBRE</t>
  </si>
  <si>
    <t>09 DE SEPTIEMBRE</t>
  </si>
  <si>
    <t>11 DE SEPTIEMBRE</t>
  </si>
  <si>
    <t>23 DE SEPTIEMBRE</t>
  </si>
  <si>
    <t>25 DE SEPTIEMBRE</t>
  </si>
  <si>
    <t>CDO-E-006</t>
  </si>
  <si>
    <t>NORMA LEYVA  CONTRERAS</t>
  </si>
  <si>
    <t xml:space="preserve">CONFERENCIA MAGISTRAL: RESPONSABILIDADES DE LOS SERVIDORES PUBLICOS </t>
  </si>
  <si>
    <t xml:space="preserve">RESPONSABILIDADES DE LOS SERVIDORES PUBLICOS </t>
  </si>
  <si>
    <t>CONFERENCIA MAGISTRAL: AUDITORIA, JUSTICIA ALTERNATIVA Y ACUERDOS CONCLUSIVOS, RELACIONADOS CON LAS OBSERVACIONES EFECTUADAS POR LA AUTORIDAD MEDIANTE EL EJERCICIO DE SUS FACULTADES DE COMPROBACION.</t>
  </si>
  <si>
    <t>AUDITORIA, JUSTICIA ALTERNATIVA Y ACUERDOS CONCLUSIVOS, RELACIONADOS CON LAS OBSERVACIONES EFECTUADAS POR LA AUTORIDAD MEDIANTE EL EJERCICIO DE SUS FACULTADES DE COMPROBACION.</t>
  </si>
  <si>
    <t>05 DE SEPTIEMBRE</t>
  </si>
  <si>
    <t>SERVANDO PABLOS SALGADO</t>
  </si>
  <si>
    <t>CONFERENCIA MAGISTRAL: IMPORTANCIA DEL TESTAMENTO: LA FALTA DE TESTAMENTO Y SUS CONSECUENCIAS.</t>
  </si>
  <si>
    <t>IMPORTANCIA DEL TESTAMENTO: LA FALTA DE TESTAMENTO Y SUS CONSECUENCIAS.</t>
  </si>
  <si>
    <t>CDO-E-007</t>
  </si>
  <si>
    <t>ALONSO GONZALEZ VILLALOBOS</t>
  </si>
  <si>
    <t xml:space="preserve">CONFERENCIA MAGISTRAL: IMPORTANCIA DE LA COLEGIACION OBLIGATORIA DE ABOGADOS. </t>
  </si>
  <si>
    <t xml:space="preserve">IMPORTANCIA DE LA COLEGIACION OBLIGATORIA DE ABOGADOS. </t>
  </si>
  <si>
    <t>24 DE SEPTIEMBRE</t>
  </si>
  <si>
    <t>$1,565.82             $1,000.00</t>
  </si>
  <si>
    <t>CDO-E-008</t>
  </si>
  <si>
    <t>LUIS VILLARREAL ONTIVEROS</t>
  </si>
  <si>
    <t xml:space="preserve">CONFERENCIA MAGISTRAL: ADMINISTRACION DE TRIBUNALES ORALES PENALES </t>
  </si>
  <si>
    <t xml:space="preserve">ADMINISTRACION DE TRIBUNALES ORALES PENALES </t>
  </si>
  <si>
    <t>FIDEL GARCIA VILLANUEVA</t>
  </si>
  <si>
    <t>$3,754.86             $1,000.00</t>
  </si>
  <si>
    <t>CDO-E-009</t>
  </si>
  <si>
    <t xml:space="preserve"> ABRAHAM CORTEZ BERNAL</t>
  </si>
  <si>
    <t xml:space="preserve">CONFERENCIA MAGISTRAL: MECANISMOS ALTERNATIVOS DE SOLUCION DE CONTROVERSIAS </t>
  </si>
  <si>
    <t xml:space="preserve">MECANISMOS ALTERNATIVOS DE SOLUCION DE CONTROVERSIAS </t>
  </si>
  <si>
    <t>$3,885.78             $1,000.00</t>
  </si>
  <si>
    <t xml:space="preserve">MARIBEL ALBARRAN DUARTE </t>
  </si>
  <si>
    <t xml:space="preserve">ACOSO ESCOLAR BULLYING </t>
  </si>
  <si>
    <t>CDO-E-010</t>
  </si>
  <si>
    <t>SERGIO SALGADO ROMAN</t>
  </si>
  <si>
    <t>CONFERENCIA MAGISTRAL: EL AMPARO AGRARIO Y LA PROPIEDAD PRIVADA</t>
  </si>
  <si>
    <t xml:space="preserve"> EL AMPARO AGRARIO Y LA PROPIEDAD PRIVADA</t>
  </si>
  <si>
    <t>$1,355.82             $1,000.00</t>
  </si>
  <si>
    <t>GABRIELA ULLOA PONCE DE LEON; SILVIA SOTO TAPIA.</t>
  </si>
  <si>
    <t>VISITA GUIADA EXTRAMUROS UNIVERSIDAD DEL VALLE DE MEXICO</t>
  </si>
  <si>
    <t>CONOCE LA CASA DE LA CULTURA JURIDICA</t>
  </si>
  <si>
    <t>01 DE SEPTIEMBRE</t>
  </si>
  <si>
    <t>MOISES MARTINEZ GUZMAN</t>
  </si>
  <si>
    <t>PRESTAMO DE INSTALACIONES A LA UNIVERSIDAD VIZCAYA DE LAS AMÉRICAS
TALLER: SIMULACION DE AUDIENCIA INICIAL DE JUICIO ORAL EN MATERIA PENAL</t>
  </si>
  <si>
    <t>SIMULACION DE AUDIENCIA INICIAL DE JUICIO ORAL EN MATERIA PENAL</t>
  </si>
  <si>
    <t>DAVID HERNANDEZ GONZALEZ</t>
  </si>
  <si>
    <t>CURSO DE CAPACITACION EN EL USO Y APROVECHAMIENTO D LAS HERRAMIENTAS DEL DISCO DE SISTEMATIZACION DE TESIS Y EJECUTORIAS</t>
  </si>
  <si>
    <t>USO Y APROVECHAMIENTO D LAS HERRAMIENTAS DEL DISCO DE SISTEMATIZACION DE TESIS Y EJECUTORIAS</t>
  </si>
  <si>
    <t>28 Y 29 DE SEPTIEMBRE</t>
  </si>
  <si>
    <t>MIGUEL PEREZ; CARLOS MILLAN PIÑA; SERGIO RANGEL.</t>
  </si>
  <si>
    <t>PRESTAMO DE INSTALACIONES AL CONSEJO DE LA JUDICATURA FEDERAL
CURSO INTEGRAL DE REGISTRO Y CONTRO DE ASIATENCIA SIRCA</t>
  </si>
  <si>
    <t>REGISTRO Y CONTRO DE ASIATENCIA SIRCA</t>
  </si>
  <si>
    <t>29 Y 30 DE SEPTIEMBRE</t>
  </si>
  <si>
    <t>VIC-LE-007</t>
  </si>
  <si>
    <t>MAGISTRADOS DEL CONSEJO DE LA JUDICATURA FEDERAL</t>
  </si>
  <si>
    <t>DIPLOMADO "EL NUEVO SISTEMA DE JUSTICIA PENAL ACUSATORIO FRENTE A LA SOCIEDAD" VIDEOCONFERENCIAS</t>
  </si>
  <si>
    <t>MAGDO. JORGE SEBASTIAN MARTINEZ GARCÍA</t>
  </si>
  <si>
    <t>CONFERENCIA "EL AMPARO ADHESIVO EN EL PROCESO PENAL ACUSATORIO"</t>
  </si>
  <si>
    <t>LIC. LUIS ENRIQUE GARCÍA PORTALES</t>
  </si>
  <si>
    <t>CONFERENCIA "LA JUSTICIA ADMINISTRATIVA MUNICIPAL"</t>
  </si>
  <si>
    <t xml:space="preserve">10 DE SEPTIEMBRE </t>
  </si>
  <si>
    <t>MAGDA. EVA MONTALVO AGUILAR</t>
  </si>
  <si>
    <t>CONFERENCIA "JUICIO SUMARIO ANTE TRIBUNAL FEDERAL DE JUSTICIA FISCAL Y ADMINISTRATIVA" EN TAMPICO, TAMAULIPAS</t>
  </si>
  <si>
    <t>MTRO. ABELARDO PERALES MELENDEZ</t>
  </si>
  <si>
    <t>CONFERENCIA "LAS REFORMAS EN MATERIA DE DISCIPLINA FINANCIERA Y DEL SISTEMA NACIONAL ANTICORRUPCIÓN" EN CD. MANTE</t>
  </si>
  <si>
    <t>COL-E-009-2015 Y COL-E-013-2015</t>
  </si>
  <si>
    <t>LIC. MIGUEL ÁNGEL ANTEMATE MENDOZA</t>
  </si>
  <si>
    <t>CICLO DE CONFERENCIAS: "TEMAS DESTACADOS SOBRE DERECHOS HUMANOS"</t>
  </si>
  <si>
    <t>"RESTRICCIONES A LOS DERECHOS HUMANOS"</t>
  </si>
  <si>
    <t>COLIMA</t>
  </si>
  <si>
    <t>4 DE SEPTIEMBRE DE 2015</t>
  </si>
  <si>
    <t xml:space="preserve">1,877.00                                                      936.00                           </t>
  </si>
  <si>
    <t>6,405.00                                                       0.00                                            20.00</t>
  </si>
  <si>
    <t>COL-E-010-2015</t>
  </si>
  <si>
    <t>MAGDO. MARTÍN ÁNGEL RUBIO PADILLA</t>
  </si>
  <si>
    <t>CONFERENCIA: "EL SISTEMA ACUSATORIO PENAL"</t>
  </si>
  <si>
    <t>"EL SISTEMA ACUSATORIO PENAL"</t>
  </si>
  <si>
    <t>11 DE SEPTIEMBRE DE 2015</t>
  </si>
  <si>
    <t xml:space="preserve">1,760.00                                                       0.00                           </t>
  </si>
  <si>
    <t>0.00                                                       1,308.00                                            0.00</t>
  </si>
  <si>
    <t>COL-LE-005</t>
  </si>
  <si>
    <t>JUEZ VLADIMIR VÉJAR GÓMEZ</t>
  </si>
  <si>
    <t>CONFERENCIA: "TÉCNICAS DE LITIGACIÓN DEL SISTEMA PENAL ACUSATORIO. TEORÍA DEL CASO"</t>
  </si>
  <si>
    <t>"TÉCNICAS DE LITIGACIÓN DEL SISTEMA PENAL ACUSATORIO. TEORÍA DEL CASO"</t>
  </si>
  <si>
    <t xml:space="preserve">0.00                                                       0.00                             </t>
  </si>
  <si>
    <t>0.00                                                    0.00                                             0.00</t>
  </si>
  <si>
    <t>COL-E-011-2015</t>
  </si>
  <si>
    <t>MAGDO. JOSÉ LUIS GONZÁLEZ</t>
  </si>
  <si>
    <t>CONFERENCIA: "LA AUDIENCIA PREPARATORIA AL JUICIO ORAL"</t>
  </si>
  <si>
    <t>"LA AUDIENCIA PREPARATORIA AL JUICIO ORAL"</t>
  </si>
  <si>
    <t>25 DE SEPTIEMBRE DE 2015</t>
  </si>
  <si>
    <t xml:space="preserve">1,671.00                                                       806.00                           </t>
  </si>
  <si>
    <t>COL-E-012-2015</t>
  </si>
  <si>
    <t>M.C.F. AURELIO ISRAEL CORONADO MARES</t>
  </si>
  <si>
    <t>CONFERENCIA: "INVESTIGACIÓN FORENSE DE TORTURA"</t>
  </si>
  <si>
    <t>"INVESTIGACIÓN FORENSE DE TORTURA"</t>
  </si>
  <si>
    <t>29 DE SEPTIEMBRE DE 2015</t>
  </si>
  <si>
    <t xml:space="preserve">1,244.00                                                       620.00                             </t>
  </si>
  <si>
    <t>0.00                                                    3,126.18                                            0.00</t>
  </si>
  <si>
    <t>CCJ-CUE-</t>
  </si>
  <si>
    <t>JUAN MANUEL GÓMEZ RODRÍGUEZ</t>
  </si>
  <si>
    <t>SEMINARIO EN DERECHO AMBIENTAL</t>
  </si>
  <si>
    <t>INTRODUCCIÓN AL DERECHO AMBIENTAL</t>
  </si>
  <si>
    <t>CUERNAVACA</t>
  </si>
  <si>
    <t>2,3,4,10,11 DE SEPTIEMBRE DE 2015</t>
  </si>
  <si>
    <t>ALEJANDRA LÓPEZ GARCÍA</t>
  </si>
  <si>
    <t>TEMAS SELECTOS DE DERECHO AMBIENTAL</t>
  </si>
  <si>
    <t>ARGELIA ARRIAGA GARCÍA</t>
  </si>
  <si>
    <t>ROLANDO CAÑAS MORENO</t>
  </si>
  <si>
    <t>DERECHO PROCESAL AMBIENTAL</t>
  </si>
  <si>
    <t>JUAN CARLOS DÍAZ MALVAÉZ</t>
  </si>
  <si>
    <t>ATRIBUCIONES DE LA PROFEPA Y PROBLEMÁTICA AMBIENTAL EN EL ESTADO DE MORELOS</t>
  </si>
  <si>
    <t>2,3,4,10,11 DE SEPTIEMBRE</t>
  </si>
  <si>
    <t>MARÍA COLÍN</t>
  </si>
  <si>
    <t>VISIÓN GENERAL DE LA LEGISLACIÓN AMBIENTAL</t>
  </si>
  <si>
    <t>ROMUALDO HERNÁNDEZ NARANJO</t>
  </si>
  <si>
    <t>LITIGIO AMBIENTAL Y DERECHOS HUMANOS. CASOS PRÁCTICOS</t>
  </si>
  <si>
    <t>MARÍA ANABEL MACHORRO ONOFRE</t>
  </si>
  <si>
    <t>A LOS ALUMNOS DE LA UNIVERSIDAD FRAY LUCA PACCIOLI</t>
  </si>
  <si>
    <t xml:space="preserve">2 DE SEPTIEMBRE DE 2015 </t>
  </si>
  <si>
    <t>IRVING MARQUEZ ALCARÁZ</t>
  </si>
  <si>
    <t xml:space="preserve">PROYECCIÓN DEL DOCUMENTAL PROCESOS SOCIALES DE DISCRIMINACIÓN EN LOS GRUPOS INDÍGENAS </t>
  </si>
  <si>
    <t>ANNALENA MUREDDU GILABERT</t>
  </si>
  <si>
    <t>TALLER</t>
  </si>
  <si>
    <t>DE TEATRO EXPERIMENTAL ARA NIÑOS CON ENFOQUE DE DERECHOS HUMANOS</t>
  </si>
  <si>
    <t>ANA MICAELA ALTERIO</t>
  </si>
  <si>
    <t>SEMINARIO</t>
  </si>
  <si>
    <t>EN JUSTICIA CONSTITUCIONAL</t>
  </si>
  <si>
    <t>18,19,25,26 DE SEPTIEMBRE DE 2015</t>
  </si>
  <si>
    <t>ROBERTO NIEMBRO ORTEGA</t>
  </si>
  <si>
    <t>SEMINARO</t>
  </si>
  <si>
    <t>IVAN CASTILLO ESTRADA</t>
  </si>
  <si>
    <t>SEMINARIO EN JUSTICIA CONSTITUCIONAL</t>
  </si>
  <si>
    <t>INTERPRETACIÓN CONSTITUCIONAL Y ARGUMENTACIÓN</t>
  </si>
  <si>
    <t>RICHARD CALDERÓN CUEVAS</t>
  </si>
  <si>
    <t>DE AMPARO LABORAL</t>
  </si>
  <si>
    <t>21, 22  DE SEPTIEMBRE DE 2015</t>
  </si>
  <si>
    <t>DE TEATRO EXPERIMENTAL PARA NIÑOS CON ENFOQUE DE DERECHOS HUMANOS</t>
  </si>
  <si>
    <t>CLAUDIA LORENA MALDONADO CAMPOS    LIC. HANALLELI GONZÁLEZ ALCOCER</t>
  </si>
  <si>
    <t xml:space="preserve">RECURSOSO INFORMÁTICOS DEL PODER JUDICIAL DE LA FERDERACIÓN </t>
  </si>
  <si>
    <t>23 DE SEPTIEMBRE DE 2015</t>
  </si>
  <si>
    <t>MARIEL BARRAGÁN DUARTE</t>
  </si>
  <si>
    <t>ACOSO ESCOLLAR, BULLYING</t>
  </si>
  <si>
    <t>24 DE SEPTIEMBRE DE 2015</t>
  </si>
  <si>
    <t>SAÚL CHAVELAS BAHENA</t>
  </si>
  <si>
    <t>ANÁLISIS DEL AMPARO EN REVISIÓN 378/2014 (DERCHO A LA SALUD, PABELLÓN 13)</t>
  </si>
  <si>
    <t>VERÓNICA DE LA TEJERA HERNÁNDEZ</t>
  </si>
  <si>
    <t>ANÁLISIS DEL AMPARO EN REVISIÓN 631/2012. ACUEDUCTO YAQUI, INTERÉS LEGÍTIMO Y DAÑO AMBIENTAL.</t>
  </si>
  <si>
    <t>MINISTRO EN RETIRO JOSÉ TRINIDAD LANZ CÁRDENAS</t>
  </si>
  <si>
    <t>CONFERENCIA MAGISTRAL</t>
  </si>
  <si>
    <t>VALLARTA Y SU INFLUENCIA EN LA JURISPRUDENCIA NACIONAL</t>
  </si>
  <si>
    <t>CUL-LE-004</t>
  </si>
  <si>
    <t>CUL-E-013</t>
  </si>
  <si>
    <t>CUL-E-014</t>
  </si>
  <si>
    <t>CUL-E-015</t>
  </si>
  <si>
    <t>CUL-E-016</t>
  </si>
  <si>
    <t>CUL-E-018</t>
  </si>
  <si>
    <t>CUL-E-019</t>
  </si>
  <si>
    <t>CUL-E-021</t>
  </si>
  <si>
    <t>CUL-E-017</t>
  </si>
  <si>
    <t>CUL-E-020</t>
  </si>
  <si>
    <t>DUR-E-012</t>
  </si>
  <si>
    <t>EDGAR ARROLLO CISNEROS</t>
  </si>
  <si>
    <t>"GOBERNANZA, GLOBALIZACIÓN, Y DERECHOS HUMANOS"</t>
  </si>
  <si>
    <t>DURANGO</t>
  </si>
  <si>
    <t>2 DE SEPTIEMBRE</t>
  </si>
  <si>
    <t>DUR-E-013</t>
  </si>
  <si>
    <t>MARCO GÜERECA DÍAZ</t>
  </si>
  <si>
    <t>"LOS DERECHOS HUMANOS REALIDAD A DEBATE"</t>
  </si>
  <si>
    <t>4 DE SEPTIEMBRE</t>
  </si>
  <si>
    <t>DUR-E-014</t>
  </si>
  <si>
    <t>DANIEL DE LA BARRERA ESCAMILLA</t>
  </si>
  <si>
    <t>"PSICOMETRÍA FORENSE"</t>
  </si>
  <si>
    <t>9 DE SEPTIEMBRE</t>
  </si>
  <si>
    <t>DUR-E-015</t>
  </si>
  <si>
    <t>SALVADOR RODRÍGUEZ LUGO</t>
  </si>
  <si>
    <t>"EL DERECHO DEL ESTADO Y EL ESTADO DE DERECHO"</t>
  </si>
  <si>
    <t>DUR-E-016</t>
  </si>
  <si>
    <t>MARÍA CAMPOS ZAVALA</t>
  </si>
  <si>
    <t>"LA IMPORTANCIA DE LAS COMISIONES ESTATALES DE DERECHOS HUMANOS"</t>
  </si>
  <si>
    <t>DUR-E-017</t>
  </si>
  <si>
    <t>VELIA BARRAGAN CISNEROS</t>
  </si>
  <si>
    <t>"DERECHO A LA NO DISCRIMINACIÓN"</t>
  </si>
  <si>
    <t>DUR-E-018</t>
  </si>
  <si>
    <t>ALEJANDRO RAMÓN FUENTES</t>
  </si>
  <si>
    <t>"PROBLEMÁTICA DE LOS MENORES SUJETOS A PROCESO"</t>
  </si>
  <si>
    <t>22 DE SEPTIEMBRE</t>
  </si>
  <si>
    <t>DUR-E-019</t>
  </si>
  <si>
    <t>SARA SALAZAR MACINAS</t>
  </si>
  <si>
    <t>"EJECUCIÓN Y SEGUIMIENTO A LAS MEDIDAS DE LOS MENORES SUJETOS A PROCESO"</t>
  </si>
  <si>
    <t>DUR-E-020</t>
  </si>
  <si>
    <t>IRMA GALINDO OCHOA</t>
  </si>
  <si>
    <t>"APLICACIÓN DE LA LEY FEDERAL DE JUSTICIA PARA ADOLESCENTES"</t>
  </si>
  <si>
    <t>DUR-E-021</t>
  </si>
  <si>
    <t>KARINA ARIAS MUÑOZ</t>
  </si>
  <si>
    <t>"SIN FRONTERAS"</t>
  </si>
  <si>
    <t>DUR-E-022</t>
  </si>
  <si>
    <t>LORENA CANO PADILLA</t>
  </si>
  <si>
    <t>ENS-LE-007</t>
  </si>
  <si>
    <t>FRANCISCO FELIPE DE JESÚS PÉREZ ALEJANDRE</t>
  </si>
  <si>
    <t>CONFERENCIA Y PRESENTACIÓN DE LIBRO: MOMENTOS EN LA HISTORIA DEL DERECHO EN MÉXICO</t>
  </si>
  <si>
    <t>MOMENTOS EN LA HISTORIA DEL DERECHO EN MÉXICO</t>
  </si>
  <si>
    <t>ENSENADA</t>
  </si>
  <si>
    <t>0.00                             974.20</t>
  </si>
  <si>
    <t>ENS-E-015</t>
  </si>
  <si>
    <t>JOSÉ LUIS FONG CORPUS</t>
  </si>
  <si>
    <t>SEMINARIOS DE ACTUALIZACIÓN EN ESPECIALIDAD DE CONCURSOS MERCANTILES</t>
  </si>
  <si>
    <t>ASPECTOS RELEVANTES DE LA VISITA</t>
  </si>
  <si>
    <t>2,846.00                             1,000.00</t>
  </si>
  <si>
    <t>0.00                 462.00                              0.00</t>
  </si>
  <si>
    <t>ENS-E-016</t>
  </si>
  <si>
    <t xml:space="preserve">GERARDO SIERRA ARRAZOLA </t>
  </si>
  <si>
    <t>ETAPA DE CONCILIACIÓN</t>
  </si>
  <si>
    <t>2,830.94                             1,000.00</t>
  </si>
  <si>
    <t>6,046.00                 1,066.00                              0.00</t>
  </si>
  <si>
    <t>ENS-E-017</t>
  </si>
  <si>
    <t xml:space="preserve">JOSÉ GERARDO BADÍN CHERIT </t>
  </si>
  <si>
    <t>LA IMPORTANCIA DE LA ADMINISTRACIÓN EN LA CONCILIACIÓN Y EN LA QUIEBRA</t>
  </si>
  <si>
    <t>3,000.00                             1,000.00</t>
  </si>
  <si>
    <t>5,626.00                 1,067.00                              0.00</t>
  </si>
  <si>
    <t>ENS-E-018</t>
  </si>
  <si>
    <t xml:space="preserve">JOSÉ ANTONIO ECHENIQUE GARCÍA </t>
  </si>
  <si>
    <t>ENAJENACIÓN DE ACTIVOS Y PAGO A ACREEDORES</t>
  </si>
  <si>
    <t>12</t>
  </si>
  <si>
    <t>2,916.94                             1,000.00</t>
  </si>
  <si>
    <t>ENS-E-019</t>
  </si>
  <si>
    <t>MARIO ALEJANDRO MORENO HERNÁNDEZ</t>
  </si>
  <si>
    <t>CANCELADO</t>
  </si>
  <si>
    <t>0.00                             0.00</t>
  </si>
  <si>
    <t>ENS-E-020</t>
  </si>
  <si>
    <t xml:space="preserve">CARLOS SALAZAR VARGAS </t>
  </si>
  <si>
    <t>FELIPE DE JESÚS VÁZQUEZ GALLEGOS</t>
  </si>
  <si>
    <t>PRINCIPIOS DE LEGISLACIÓN URBANÍSTICA</t>
  </si>
  <si>
    <t>18 y 19</t>
  </si>
  <si>
    <t>0.00                             1,914.68</t>
  </si>
  <si>
    <t>LEOPOLDO ESTEBAN HUERTA GÓMEZ</t>
  </si>
  <si>
    <t>USO DE SUELO</t>
  </si>
  <si>
    <t>25 y 26</t>
  </si>
  <si>
    <t>0.00                             2,000.00</t>
  </si>
  <si>
    <t>ENS-E-021</t>
  </si>
  <si>
    <t xml:space="preserve">CHRISTIAN HERNÁNDEZ SÁNCHEZ </t>
  </si>
  <si>
    <t>TALLER: GENÉTICA FORENSE EN LA INVESTIGACIÓN CRIMINAL EN MÉXICO</t>
  </si>
  <si>
    <t>28 Y 29</t>
  </si>
  <si>
    <t>3,600.00                             2,000.00</t>
  </si>
  <si>
    <t>4,748.00                 1,690.00                              0.00</t>
  </si>
  <si>
    <t>ENS-E-022</t>
  </si>
  <si>
    <t xml:space="preserve">DANIEL DE LA BARRERA ESCAMILLA </t>
  </si>
  <si>
    <t>CONFERENCIA: LA PRUEBA DE ADN Y LA IDENTIFICACIÓN DE PERSONAS DESAPARECIDAS EN MÉXICO</t>
  </si>
  <si>
    <t>LA PRUEBA DE ADN Y LA IDENTIFICACIÓN DE PERSONAS DESAPARECIDAS EN MÉXICO</t>
  </si>
  <si>
    <t>29</t>
  </si>
  <si>
    <t>GTO-018-CR</t>
  </si>
  <si>
    <t>GILBERTO MARTIÑON CANO</t>
  </si>
  <si>
    <t>TECNICAS DE LITIGACION EN MATERIA ORAL PENAL</t>
  </si>
  <si>
    <t>GUANAJUATO</t>
  </si>
  <si>
    <t>01 DE SEPTIEMBRE DE 2015</t>
  </si>
  <si>
    <t>GTO-019-CR</t>
  </si>
  <si>
    <t>OSCAR BARBA JACINTO</t>
  </si>
  <si>
    <t>VIDEOCONFERENCIA</t>
  </si>
  <si>
    <t>CURSO DEL IUS</t>
  </si>
  <si>
    <t>21 Y 22 DE SEPTIEMBRE DE 2015</t>
  </si>
  <si>
    <t>IMAZUL RIVERA CANO</t>
  </si>
  <si>
    <t>VISITA GUIADA</t>
  </si>
  <si>
    <t>DIFUSION DE SERVICIOS DE LA SEDE</t>
  </si>
  <si>
    <t>GTO-020-CR</t>
  </si>
  <si>
    <t>MARIBEL ALBARRÁN DUARTE</t>
  </si>
  <si>
    <t>PRESENTACI0N DE CR0NICAS "ACOSO ESCOLAR: BULLING"</t>
  </si>
  <si>
    <t>GTO-021-CR</t>
  </si>
  <si>
    <t>ROGELIO BÁRCENA ZUBIETA</t>
  </si>
  <si>
    <t>MESA REDONDA</t>
  </si>
  <si>
    <t>LA INCONSTITUCIONALIDAD DEL DIVORCIO NECESARIO</t>
  </si>
  <si>
    <t>25 DE SEPTIEMBRE 2015</t>
  </si>
  <si>
    <t>GTO-022-CR</t>
  </si>
  <si>
    <t>LAURA CUEVAS AGUILERA</t>
  </si>
  <si>
    <t>IMPLEMENTACION DE LA ORALIDAD EN MATERIA MERCANTIL</t>
  </si>
  <si>
    <t>GTO-023-CR</t>
  </si>
  <si>
    <t>CONSEJO DE LA JUDICATURA FEDERAL</t>
  </si>
  <si>
    <t>DIPLOMADO</t>
  </si>
  <si>
    <t>DIPLOMADO EL NUEVO SISTEMA DE JUSTICIA PENAL ACUSATORIO FRENTE A LA SOCIEDAD</t>
  </si>
  <si>
    <t>2, 4, 9, 11,18, 23, 25 Y 30 DE SEPTIEMBRE DE 2015</t>
  </si>
  <si>
    <t>GTO-024-CR</t>
  </si>
  <si>
    <t>FRANCISCO ZAMORA ROCHA</t>
  </si>
  <si>
    <t>GTO-025-CR</t>
  </si>
  <si>
    <t>EMMA AGUILERA CORONEL</t>
  </si>
  <si>
    <t>VARIOS</t>
  </si>
  <si>
    <t>DIPLOMADO "EL NUEVO SISTEMA DE JUSTICIA PENAL ACUSATORIO DE FRENTE A LA SOCIEDAD"</t>
  </si>
  <si>
    <t>EL NUEVO SISTEMA DE JUSTICIA PENAL ACUSATORIO DE FRENTE A LA SOCIEDAD</t>
  </si>
  <si>
    <t>HERMOSILLO</t>
  </si>
  <si>
    <t>2, 4, 9, 11, 18, 23, 25 Y 30 DE SEPTIEMBRE</t>
  </si>
  <si>
    <t>HER-610</t>
  </si>
  <si>
    <t xml:space="preserve">MARIEL ALBARRÁN DUARTE </t>
  </si>
  <si>
    <t>CRÓNICAS "ACOSO ESCOLAR. BULLYING"</t>
  </si>
  <si>
    <t>ACOSO ESCOLAR. BULLYING</t>
  </si>
  <si>
    <t>RAÚL MARTÍNEZ MARTÍNEZ</t>
  </si>
  <si>
    <t>CONFERENCIA "CONTROL DE CONVENCIONALIDAD EN EL PROCESO PENAL ACUSATORIO"</t>
  </si>
  <si>
    <t>CONTROL DE CONVENCIONALIDAD EN EL PROCESO PENAL ACUSATORIO</t>
  </si>
  <si>
    <t>RICARDO RUIZ DEL HOYO CHÁVEZ</t>
  </si>
  <si>
    <t>CONFERENCIA: "ARTÍCULO 1° CONSTITUCIONAL: LA INTERPRETACIÓN CONFORME Y EL PRINCIPIO PRO PERSONA"</t>
  </si>
  <si>
    <t>ARTÍCULO 1° CONSTITUCIONAL: LA INTERPRETACIÓN CONFORME Y EL PRINCIPIO PRO PERSONA</t>
  </si>
  <si>
    <t>GABRIEL GARCÍA CORREA</t>
  </si>
  <si>
    <t>CONFERENCIA: "LOS DERECHOS DE LOS MENORES DE EDAD EN LOS PROCEDIMIENTOS JUDICIALES"</t>
  </si>
  <si>
    <t>LOS DERECHOS DE LOS MENORES DE EDAD EN LOS PROCEDIMIENTOS JUDICIALES</t>
  </si>
  <si>
    <t>FRANCISCO MARTÍNEZ BUITIMEA</t>
  </si>
  <si>
    <t>TALLER "TRANSPARENCIA Y ACCESO A LA INFORMACIÓN"</t>
  </si>
  <si>
    <t>TRANSPARENCIA Y ACCESO A LA INFORMACIÓN</t>
  </si>
  <si>
    <t>TALLER "CONSULTA DE EXPEDIENTES JUDICIALES"</t>
  </si>
  <si>
    <t>CONSULTA DE EXPEDIENTES JUDICIALES</t>
  </si>
  <si>
    <t>CURSO "IUS"</t>
  </si>
  <si>
    <t>IUS</t>
  </si>
  <si>
    <t>ALFONSO OLACHEA ARAGON</t>
  </si>
  <si>
    <t>LA PAZ</t>
  </si>
  <si>
    <t>RICARDO CEVALLOS VALDÉS</t>
  </si>
  <si>
    <t>EDWIGIS OLIVIA ROTUNO DE SANTIAGO</t>
  </si>
  <si>
    <t>JAVIER MIJANGOS Y GONZALEZ</t>
  </si>
  <si>
    <t>ANA TERESA VALDIVIA ALVARADO</t>
  </si>
  <si>
    <t>LEO-E-011</t>
  </si>
  <si>
    <t>ROBERTO LARA CHAGOYAN</t>
  </si>
  <si>
    <t>CONFERENCIA Y PRESENTACION DE LIBRO</t>
  </si>
  <si>
    <t>ARGUMENTACION JURIDICA. ESTUDIOS PRACTICOS</t>
  </si>
  <si>
    <t>LEO-LE-010</t>
  </si>
  <si>
    <t>DANTE ACAL SANCHEZ</t>
  </si>
  <si>
    <t>LEO-E-012</t>
  </si>
  <si>
    <t>ALEJANDRO GONZALEZ PIÑA</t>
  </si>
  <si>
    <t>LEO-E-013</t>
  </si>
  <si>
    <t>JOSE BERMUDEZ MANRIQUE</t>
  </si>
  <si>
    <t>LEO-LE-008</t>
  </si>
  <si>
    <t>ARIEL ROJAS CABALLERO</t>
  </si>
  <si>
    <t>CURSO</t>
  </si>
  <si>
    <t>JURISPRUDENCIA</t>
  </si>
  <si>
    <t>MAT-LE-004</t>
  </si>
  <si>
    <t>NANCY ROMERO PEDRAZA</t>
  </si>
  <si>
    <t xml:space="preserve">PROGRAMA DE DIFUSION DE LA CULTURA JURIDICA Y JURISDICCIONAL PARA NIÑOS,ADOLESCENTES Y ADULTOS NO ESPECIALIZADOS EN DERECHO </t>
  </si>
  <si>
    <t xml:space="preserve">DIFUSION DE LA CULTURA JURIDICA Y JURISDICCIONAL PARA NIÑOS,ADOLESCENTES Y ADULTOS NO ESPECIALIZADOS EN DERECHO </t>
  </si>
  <si>
    <t>MATAMOROS</t>
  </si>
  <si>
    <t>MAT-E-004</t>
  </si>
  <si>
    <t xml:space="preserve">ROBERTO MONTOYA GONZALEZ   </t>
  </si>
  <si>
    <t xml:space="preserve">CONFERENCIA MECANISMOS ALTERNATIVOS DE  SOLUCION DE CONFLICTOS </t>
  </si>
  <si>
    <t xml:space="preserve">MECANISMOS ALTERNATIVOS DE  SOLUCION DE CONFLICTOS </t>
  </si>
  <si>
    <t>REYNOSA</t>
  </si>
  <si>
    <t>03 DE SEPTIEMBRE</t>
  </si>
  <si>
    <t>FAUSTINO GUTIÉRREZ PÉREZ</t>
  </si>
  <si>
    <t xml:space="preserve">CONFERENCIA LA FUNCIÓN DEL JUEZ EN EL NUEVO SISTEMA PENAL ACUSATORIO </t>
  </si>
  <si>
    <t xml:space="preserve">LA FUNCIÓN DEL JUEZ EN EL NUEVO SISTEMA PENAL ACUSATORIO </t>
  </si>
  <si>
    <t>ALEJANDRO DE JESÚS MARÍNEZ LEDESMA</t>
  </si>
  <si>
    <t xml:space="preserve">CONFERENCIA JUSTICIA FAMILIAR </t>
  </si>
  <si>
    <t xml:space="preserve">JUSTICIA FAMILIAR </t>
  </si>
  <si>
    <t xml:space="preserve">CARLOS ALEJANDRO CORONA GRACIA </t>
  </si>
  <si>
    <t xml:space="preserve"> ALEJANDRO GARCÍA CONTE</t>
  </si>
  <si>
    <t>CONFERENCIA EL TESTAMENTO</t>
  </si>
  <si>
    <t>EL TESTAMENTO</t>
  </si>
  <si>
    <t xml:space="preserve"> MARIEL ALBARRÁN DUARTE </t>
  </si>
  <si>
    <t xml:space="preserve">VIDEOCONFERENCIA CRÓNICAS SCJN ACOSO ESCOLAR: BULLYNG </t>
  </si>
  <si>
    <t xml:space="preserve"> CRÓNICAS SCJN ACOSO ESCOLAR: BULLYNG </t>
  </si>
  <si>
    <t xml:space="preserve">DISERTANTES DESIGNADOS POR EL IJF   </t>
  </si>
  <si>
    <t xml:space="preserve">VIDEOCONFERENCIA  DIPLOMADO EL NUEVO SISTEMA DE JUSTICIA PENAL ACUSATORIO DE FRENTE A LA SOCIEDAD   </t>
  </si>
  <si>
    <t xml:space="preserve"> EL NUEVO SISTEMA DE JUSTICIA PENAL ACUSATORIO DE FRENTE A LA SOCIEDAD   </t>
  </si>
  <si>
    <t>02, 04, 09, 11, 18, 23, 25 y 30  DE SEPTIEMBRE</t>
  </si>
  <si>
    <t>MAZ-E-020</t>
  </si>
  <si>
    <t>RICARDO OLIVO CRUZ</t>
  </si>
  <si>
    <t>CONFERENCIA MAGISTRAL "EL NUEVO PROCEDIMIENTO PENAL ACUSATORIO"</t>
  </si>
  <si>
    <t>EL NUEVO PROCEDIMIENTO PENAL ACUSATORIO</t>
  </si>
  <si>
    <t>MAZATLÁN</t>
  </si>
  <si>
    <t>0                               1,000.00</t>
  </si>
  <si>
    <t>0                             564.00                                 0</t>
  </si>
  <si>
    <t>MAZ-E-021</t>
  </si>
  <si>
    <t>JOSÉ LUIS OROZCO OLIVAS</t>
  </si>
  <si>
    <t>CONFERENCIA MAGISTRAL "LA JUSTICIA ALTERNATIVA EN EL NUEVO SISTEMA DE JUSTICIA PENAL  ACUSATORIO"</t>
  </si>
  <si>
    <t>LA JUSTICIA ALTERNATIVA EN EL NUEVO SISTEMA DE JUSTICIA PENAL  ACUSATORIO</t>
  </si>
  <si>
    <t>2,694.70                               1,000.00</t>
  </si>
  <si>
    <t>0                             2,414.00                                 0</t>
  </si>
  <si>
    <t>MAZ-E-022</t>
  </si>
  <si>
    <t>CONFERENCIA MAGISTRAL "MECANISMOS ALTERNATIVOS PARA LA SOLUCIÓN DE CONTROVERSIAS EN MATERIA PENAL"</t>
  </si>
  <si>
    <t>MECANISMOS ALTERNATIVOS PARA LA SOLUCIÓN DE CONTROVERSIAS EN MATERIA PENAL</t>
  </si>
  <si>
    <t>MAZ-E-023</t>
  </si>
  <si>
    <t>WALTER ARELLANO HOBELSBERGER</t>
  </si>
  <si>
    <t>SEMINARIO "ARGUMENTACIÓN JURÍDICA"</t>
  </si>
  <si>
    <t>ARGUMENTACIÓN Y RETÓRICA…</t>
  </si>
  <si>
    <t>25 Y 26//09/2015</t>
  </si>
  <si>
    <t>5,389.40                               1,847.00</t>
  </si>
  <si>
    <t>3,710.00                             0                                 0</t>
  </si>
  <si>
    <t>HOSPEDAJE:  0.00</t>
  </si>
  <si>
    <t>VUELO :0.00</t>
  </si>
  <si>
    <t>MER-E-33-2015</t>
  </si>
  <si>
    <t>ALIMENTOS:  0.00</t>
  </si>
  <si>
    <t>TRANSPORTE: 0.00</t>
  </si>
  <si>
    <t>ESTAC.: 0.00</t>
  </si>
  <si>
    <t>MER-E-34-2015</t>
  </si>
  <si>
    <t>MER-E-35-2015</t>
  </si>
  <si>
    <t>MER-E-36-2015</t>
  </si>
  <si>
    <t>MER-E-37-2015</t>
  </si>
  <si>
    <t>MER-E-38-2015</t>
  </si>
  <si>
    <t>MER-E-39-2015</t>
  </si>
  <si>
    <t>MER-E-40-2015</t>
  </si>
  <si>
    <t>MER-E-41-2015</t>
  </si>
  <si>
    <t>MER-E-42-2015</t>
  </si>
  <si>
    <t>MER-E-43-2015</t>
  </si>
  <si>
    <t>MER-E-44-2015</t>
  </si>
  <si>
    <t>MER-E-45-2015</t>
  </si>
  <si>
    <t>MEXICALI</t>
  </si>
  <si>
    <t>MXL-LE-003</t>
  </si>
  <si>
    <t>OCTAVIO LOPEZ SOTO</t>
  </si>
  <si>
    <t>CONFERENCIA "LA JURISPRUDENCIA, SU INTEGRACION Y APLICACIÓN"</t>
  </si>
  <si>
    <t>LA JURISPRUDENCIA, SU INTEGRACION Y APLICACIÓN</t>
  </si>
  <si>
    <t>10 DE SEPTIEMBERE</t>
  </si>
  <si>
    <t>ARMANDO SANABRIA ENZASTIGA</t>
  </si>
  <si>
    <t>CONFERENCIA "EL INAI. RETOS Y TAREAS PENDIENTES"</t>
  </si>
  <si>
    <t>EL INAI: RETOS Y TAREAS PENDIENTES</t>
  </si>
  <si>
    <t>EXPOSICION "NARRACIONES DE CINCO MAGNICIDIOS"</t>
  </si>
  <si>
    <t>NARRACIONES DE CINCO MAGNICIDIOS</t>
  </si>
  <si>
    <t>18 AL 29 DE SEPTIEMBRE</t>
  </si>
  <si>
    <t>PEDRO CARRILLO TORAL</t>
  </si>
  <si>
    <t>CONFERENCIA "LAS CONSTITUCIONES EN MEXICO"</t>
  </si>
  <si>
    <t>LAS CONSTITUCIONES EN MEXICO</t>
  </si>
  <si>
    <t>OSCAR MOLINA PEÑA</t>
  </si>
  <si>
    <t>CONFERENCIA "LA GARANTIA DE NO REPETICION COMO EFECTO DE LA SENTENCIA DE AMPARO"</t>
  </si>
  <si>
    <t>LA GARANTIA DE NO REPETICION COMO EFECTO DE LA SENTENCIA DE AMPARO</t>
  </si>
  <si>
    <t>MTY-LE-007</t>
  </si>
  <si>
    <t>JOSÉ STEELE GARZA</t>
  </si>
  <si>
    <t>SEMINARIO: LOS MASC Y LA REFORMA ESTRUCTURAL DEL SISTEMA DE ADMINISTRACIÓN Y PROCURACIÓN DE JUSTICIA</t>
  </si>
  <si>
    <t>CONFLICTOS MEDIABLES</t>
  </si>
  <si>
    <t>MONTERREY</t>
  </si>
  <si>
    <t>CLAUDIA NALLELY GARZA SÁNCHEZ</t>
  </si>
  <si>
    <t>MEDIACIÓN LABORAL</t>
  </si>
  <si>
    <t>07 DE SEPTIEMBRE</t>
  </si>
  <si>
    <t>SERGIO ALEJANDRO QUIROGA CHAPA</t>
  </si>
  <si>
    <t>LOS MASC EN EL ÁMBITO INTERNACIONAL Y SU IMPACTO EN LA REFORMA DEL S.J.M.</t>
  </si>
  <si>
    <t>REYNA LIZETH VÁZQUEZ GUTIÉRREZ</t>
  </si>
  <si>
    <t>MEDIACIÓN FAMILIAR</t>
  </si>
  <si>
    <t>MARIA LUISA GARZA SAENZ DE PINTADO</t>
  </si>
  <si>
    <t>MEDIACIÓN PRIVADA</t>
  </si>
  <si>
    <t>GABRIEL DE JESÚS GORJÓN GÓMEZ</t>
  </si>
  <si>
    <t>MEDIACIÓN PENAL</t>
  </si>
  <si>
    <t>EMILIO RODRÍGUEZ RODRÍGUEZ</t>
  </si>
  <si>
    <t>JUSTICIA RESTAURATIVA</t>
  </si>
  <si>
    <t>JORGE MARIO PARDO REVOLLEDO</t>
  </si>
  <si>
    <t>FORO INTERNACIONAL DE PROTECCIÓN DE DATOS PERSONALES EN MATERIA DE SALUD</t>
  </si>
  <si>
    <t>SERGIO GUERRA TORRES</t>
  </si>
  <si>
    <t>TEMA DE ACTUALIDAD: CONSEJOS PRÁCTICOS PARA EL DESARROLLO PROFESIONAL COMO ABOGADO</t>
  </si>
  <si>
    <t>CONSEJOS PRÁCTICOS PARA EL DESARROLLO PROFESIONAL COMO ABOGADO</t>
  </si>
  <si>
    <t>MTY-E-012</t>
  </si>
  <si>
    <t>MIGUEL ÁNGEL MÉDECIGO RODRÍGUEZ</t>
  </si>
  <si>
    <t>CONFERENCIA: ARGUMENTACIÓN JURÍDICA</t>
  </si>
  <si>
    <t>ARGUMENTACIÓN JURÍDICA</t>
  </si>
  <si>
    <t>EMMANUEL CÚELLAR BALDERAS</t>
  </si>
  <si>
    <t>ROBERTO BLANCO GÓMEZ</t>
  </si>
  <si>
    <t>TEMA DE ACTUALIDAD: HÁBITOS PARA SER UN BUEN ABOGADO</t>
  </si>
  <si>
    <t>HÁBITOS PARA SER UN BUEN ABOGADO</t>
  </si>
  <si>
    <t>CRÓNICA: EL BULLYING</t>
  </si>
  <si>
    <t>EL BULLYING</t>
  </si>
  <si>
    <t>MOR-LE-007</t>
  </si>
  <si>
    <t>ANA LUZ MILA BARRERA</t>
  </si>
  <si>
    <t>CONFERENCIA ADOPCION Y SOCIEDADES DE CONVIVENCIA</t>
  </si>
  <si>
    <t>LA ADOPCION Y LAS SOCIEDADES DE CONVIVENCIA</t>
  </si>
  <si>
    <t>MORELIA</t>
  </si>
  <si>
    <t>1 DE SEPTIEMBRE</t>
  </si>
  <si>
    <t>CONFERENCIA INTERES SUPERIOR DEL MENOR Y ALIENACION PARENTAL</t>
  </si>
  <si>
    <t>EL INTERES SUPERIOR DEL MENOR Y ALIENACION PARENTAL</t>
  </si>
  <si>
    <t>CONFERENCIA IMPLEMENTACION DE LA LEY GENERAL DE LOS DERECHOS DE LOS NIÑOS, NIÑAS Y ADOLESCENTES</t>
  </si>
  <si>
    <t>LA IMPLEMENTACION DE LA LEY GENERAL DE LOS DERECHOS DE LOS NIÑOS, NIÑAS Y ADOLESCENTES</t>
  </si>
  <si>
    <t>3 DE SEPTIEMBRE</t>
  </si>
  <si>
    <t>MOR-E-006</t>
  </si>
  <si>
    <t>ARTURO MENDOZA CORTES</t>
  </si>
  <si>
    <t>CONFERENCIA CURSO - TALLER COMO CONTROLAR EL CONTROL DE DETENCION EN EL  NUEVO SISTEMA DE JUSTICIA PENAL</t>
  </si>
  <si>
    <t>COMO CONTROLAR EL CONTROL DE DETENCION EN EL  NUEVO SISTEMA DE JUSTICIA PENAL</t>
  </si>
  <si>
    <t>MOR-E-007</t>
  </si>
  <si>
    <t>17 Y 18 DE SEPTIEMBRE</t>
  </si>
  <si>
    <t>VICTORINO ROJAS RIVERA</t>
  </si>
  <si>
    <t>SEMINARIO EN MATERIA ADMINISTRATIVA Y LABORAL</t>
  </si>
  <si>
    <t>MEDIOS PROBATORIOS - PRUEBA TESTIMONIAL</t>
  </si>
  <si>
    <t>21 DE SEPTIEMBRE
(SE POSPONE)</t>
  </si>
  <si>
    <t>JORGE ISAAC MARTINEZ ALCANTAR</t>
  </si>
  <si>
    <t>01 DE OCTUBRE</t>
  </si>
  <si>
    <t>LUIS REY SOSA ARROYO</t>
  </si>
  <si>
    <t>MEDIOS PROBATORIOS - PRUEBA PERICIAL</t>
  </si>
  <si>
    <t>22 DE SEPTIEMBRE
(SE POSPONE)</t>
  </si>
  <si>
    <t>JESUS SANTOS VELAZQUEZ GUERRERO</t>
  </si>
  <si>
    <t>FRANCISCO JAVIER LOPEZ AVILA</t>
  </si>
  <si>
    <t xml:space="preserve">NUEVOS TEXTOS DE ARTICULOS DE LA LEY FEDERAL DEL TRABAJO </t>
  </si>
  <si>
    <t>23 DE SEPTIEMBRE
(SE POSPONE)</t>
  </si>
  <si>
    <t>MINERVA GUTIERREZ PEREZ</t>
  </si>
  <si>
    <t>SEGURIDAD SOCIAL - CRITERIOS Y CASOS PRACTICOS</t>
  </si>
  <si>
    <t>24 DE SEPTIEMBRE
(SE POSPONE)</t>
  </si>
  <si>
    <t>PROCEDIMIENTO EJECUCION LAUDO</t>
  </si>
  <si>
    <t>25 DE SEPTIEMBRE
(SE POSPONE)</t>
  </si>
  <si>
    <t>02 DE OCTUBRE</t>
  </si>
  <si>
    <t>NLD-E-006</t>
  </si>
  <si>
    <t>DR. JOSÉ DE JESÚS GUZMÁN MORALES</t>
  </si>
  <si>
    <t>NUEVO LAREDO</t>
  </si>
  <si>
    <t>LA PROTECCIÓN DE LOS DERECHOS HUMANOS EN MÉXICO</t>
  </si>
  <si>
    <t>DR. FRANCISCO J. BURGOA RAMÍREZ</t>
  </si>
  <si>
    <t>ELABORACIÓN DE FUNDAMENTOS LEGALES DE CLASIFICACIÓN ARANCELARIA</t>
  </si>
  <si>
    <t>MTRA. ROSA IMELDA LOZANO ESCALERA</t>
  </si>
  <si>
    <t>NORMAS OFICIALES MEXICANAS</t>
  </si>
  <si>
    <t>MTRO. ALFONSO JAVIER LIRA CIRILO</t>
  </si>
  <si>
    <t>ELEMENTOS ESTRATÉGICOS DE LA NEGOCACIÓN</t>
  </si>
  <si>
    <t>DR. JUAN ANTONIO HERRERA IZAGUIRRE</t>
  </si>
  <si>
    <t>CONFERENCIA MAGISTRAL                      "DERECHO AMBIENTAL EN MÉXICO"</t>
  </si>
  <si>
    <t>DERECHO AMBIENTAL EN MÉXICO</t>
  </si>
  <si>
    <t>MTRO. RENÉ ADRIÁN SALINAS SALINAS</t>
  </si>
  <si>
    <t>CONFERENCIA MAGISTRAL                      "CONTROL DIFUSO EN EL JUICIO CONTENCIOSO ADMINISTRATIVO"</t>
  </si>
  <si>
    <t>CONTROL DIFUSO EN EL JUICIO CONTENCIOSO ADMINISTRATIVO</t>
  </si>
  <si>
    <t>OAX/DGPC03/011/2015</t>
  </si>
  <si>
    <t>VICTOR ALONSO ALTAMIRANO.</t>
  </si>
  <si>
    <t>MESA REDONDA LA TRANSICION DEL SISTEMA ACUSATORIO OAXAQUEÑO AL SISTEMA ACUSATORIO NACIONAL.</t>
  </si>
  <si>
    <t>LA TRANSICION DEL SISTEMA ACUSATORIO OAXAQUEÑO AL SISTEMA ACUSATORIO NACIONAL.</t>
  </si>
  <si>
    <t>OAXACA</t>
  </si>
  <si>
    <t>$0.00
$1,753.00</t>
  </si>
  <si>
    <t>$0.00
$0.00
$0.00</t>
  </si>
  <si>
    <t>PABLO CRESPO DE LA CONCHA</t>
  </si>
  <si>
    <t>$0.00
$0.00</t>
  </si>
  <si>
    <t>ARTURO DE VILLANUEVA MARTINEZ ZURITA.</t>
  </si>
  <si>
    <t>OAX-E-021</t>
  </si>
  <si>
    <t>JUAN RUIZ ESPINDOLA</t>
  </si>
  <si>
    <t>CONFERENCIA EL NUEVO PROCEDIMIENTO DE FISCALIZACION Y CONTABILIDAD HOMOGENEA DE LOS PARTIDOS POLITICOS.</t>
  </si>
  <si>
    <t>FISCALIZACION Y CONTABILIDAD HOMOGENEA DE LOS PARTIDOS POLITICOS.</t>
  </si>
  <si>
    <t>$1,349.99
$936.50</t>
  </si>
  <si>
    <t>$3,605.00
$0.00
$0.00</t>
  </si>
  <si>
    <t>OAX-E-028</t>
  </si>
  <si>
    <t>IMER FLORES MENDOZA</t>
  </si>
  <si>
    <t>CONFERENCIA ARGUMENTACION EN MATERIA ELECTORAL.</t>
  </si>
  <si>
    <t>ARGUMENTACION EN MATERIA ELECTORAL.</t>
  </si>
  <si>
    <t>$1,349.99
$1,000.00</t>
  </si>
  <si>
    <t>$2,935.16
$0.00
$33.00</t>
  </si>
  <si>
    <t>OAX-E-024</t>
  </si>
  <si>
    <t>OSWALDO CHACON ROJAS</t>
  </si>
  <si>
    <t>MESA REDONDA ELECCIONES EN 2016: ¿NECESARIA OTRA REFORMA POLITICO-ELECTORAL?</t>
  </si>
  <si>
    <t>REFORMA POLITICO ELECTORAL.</t>
  </si>
  <si>
    <t>$1,349.99
$1,150.00</t>
  </si>
  <si>
    <t>$4,755.64
$0.00
$285.00</t>
  </si>
  <si>
    <t>ANGEL DIAZ ORTIZ.</t>
  </si>
  <si>
    <t>IMER FLORES MENDOZA.</t>
  </si>
  <si>
    <t>OAX-E-029</t>
  </si>
  <si>
    <t>OSWALDO CHACON ROJAS.</t>
  </si>
  <si>
    <t>MESA REDONDA MIGRACION Y DERECHOS INDIGENAS.</t>
  </si>
  <si>
    <t>MIGRACION Y DERECHOS INDIGENAS.</t>
  </si>
  <si>
    <t>$1,482.00
$3,304.00</t>
  </si>
  <si>
    <t>$5,997.65
$0.00
$44.00</t>
  </si>
  <si>
    <t>FRANCISCO MALDONADO MARTINEZ.</t>
  </si>
  <si>
    <t>CIPRIANO FLORES CRUZ.</t>
  </si>
  <si>
    <t>CARLOS SORROZA POLO.</t>
  </si>
  <si>
    <t>OAX-E-0</t>
  </si>
  <si>
    <t>BERENICE ORTIZ CRUZ</t>
  </si>
  <si>
    <t>VISITA GUIADA COLEGIO DE BACHILLERES DE OAXACA.</t>
  </si>
  <si>
    <t>SERVICIOS DE LA CASA DE LA CULTURA JURIDICA.</t>
  </si>
  <si>
    <t>OAX-E-026</t>
  </si>
  <si>
    <t>OSCAR DE LOS REYES HEREDIA.</t>
  </si>
  <si>
    <t>PRESENTACION DE LIBRO GUIA METODOLOGICA DE TRABAJOS DE INVESTIGACION JURIDICA.</t>
  </si>
  <si>
    <t>METODOLOGIA DE INVESTIGACION JURIDICA.</t>
  </si>
  <si>
    <t>$1,235.00
$970.00</t>
  </si>
  <si>
    <t>$1,852.00
$0.00
$285.00</t>
  </si>
  <si>
    <t>BLANCA SALVADOR MARTINEZ.</t>
  </si>
  <si>
    <t>$0.00
$1,240.00</t>
  </si>
  <si>
    <t>RAUL SANTOS GARCIA.</t>
  </si>
  <si>
    <t>ABEL MENDEZ DIAZ.</t>
  </si>
  <si>
    <t>OAX-E-030</t>
  </si>
  <si>
    <t>GABRIEL REGINO GARCIA.</t>
  </si>
  <si>
    <t>CONFERENCIA EL AMPARO INDIRECTO EN EL SISTEMA ACUSATORIO.</t>
  </si>
  <si>
    <t>AMPARO INDIRECTO EN EL SISTEMA ACUSATORIO.</t>
  </si>
  <si>
    <t>$3,530.70
$0.00
$0.00</t>
  </si>
  <si>
    <t>OAX-E-027</t>
  </si>
  <si>
    <t>BEATRIZ ZAVALA PEREZ.</t>
  </si>
  <si>
    <t>CONFERENCIA EL PAPEL DE LA MUJER EN EL PODER JUDICIAL DE LA FEDERACION.</t>
  </si>
  <si>
    <t>EL PAPEL DE LA MUJER EN EL PODER JUDICIAL DE LA FEDERACION.</t>
  </si>
  <si>
    <t>$4,338.54
$0.00
$318.00</t>
  </si>
  <si>
    <t>MARCO BAÑOS AVENDAÑO.</t>
  </si>
  <si>
    <t>TALLER ORATORIA FORENSE.</t>
  </si>
  <si>
    <t>ORATORIA FORENSE.</t>
  </si>
  <si>
    <t>DE SEPTIEMBRE</t>
  </si>
  <si>
    <t>$0.00
$1,985.00</t>
  </si>
  <si>
    <t xml:space="preserve"> EL NUEVO SISTEMA DE JUSTICIA PENAL ACUSATORIO DE FRENTE A LA SOCIEDAD</t>
  </si>
  <si>
    <t>PACHUCA</t>
  </si>
  <si>
    <t>NATALIA CALERO SÁNCHEZ</t>
  </si>
  <si>
    <t>PROTOCOLO PARA JUZGAR CON PERSPECTIVA DE GÉNERO</t>
  </si>
  <si>
    <t>03 DE SEPTIEMBRE DE 2015</t>
  </si>
  <si>
    <t>PAC-UE-02</t>
  </si>
  <si>
    <t>LILIA MÓNICA LÓPEZ BENÍTEZ</t>
  </si>
  <si>
    <t>PROGRAMACIÓN NEUROLINGUISTICA</t>
  </si>
  <si>
    <t>PAC-E-04</t>
  </si>
  <si>
    <t>PAC-UE-03</t>
  </si>
  <si>
    <t>HUMBERTO MANUEL ROMÁN FRANCO</t>
  </si>
  <si>
    <t>DERECHOS HUMANOS, ÉTICA Y DERECHO PENAL</t>
  </si>
  <si>
    <t>05 DE SEPTIEMBRE DE 2015</t>
  </si>
  <si>
    <t>PAC-E-05</t>
  </si>
  <si>
    <t>NADIA SIERRA CAMPOS</t>
  </si>
  <si>
    <t>LOS DERECHOS HUMANOS EN EL SISTEMA JURÍDICO MEXICANO</t>
  </si>
  <si>
    <t>08 DE SEPTIEMBRE DE 2015</t>
  </si>
  <si>
    <t>VERÓNICA CHONG BRIFFAULT</t>
  </si>
  <si>
    <t>PROTOCOLO DE ACTUACIÓN PARA QUIENES IMPARTEN JUSTICIA EN CASOS QUE INVOLUCREN NIÑAS, NIÑOS Y ADOLESCENTES</t>
  </si>
  <si>
    <t>10 DE SEPTIEMBRE DE 2015</t>
  </si>
  <si>
    <t>DANIEL ESCORZA RODRÍGUEZ</t>
  </si>
  <si>
    <t>VENUSTIANO CARRANZA. VIDA, OBRA Y LEGADO</t>
  </si>
  <si>
    <t>EXPOSICIÓN</t>
  </si>
  <si>
    <t>DEL 18 AL 30 DE SEPTIEMBRE DE 2015</t>
  </si>
  <si>
    <t>IMELDA GUEVARA OLVERA</t>
  </si>
  <si>
    <t>PROTOCOLO DE ACTUACIÓN PARA QUIENES IMPARTEN JUSTICIA EN CASOS QUE INVOLUCREN DERECHOS DE PERSONAS CON DISCAPACIDAD</t>
  </si>
  <si>
    <t>22 DE SEPTIEMBRE DE 2015</t>
  </si>
  <si>
    <t>JUAN CARLOS VILLAVICENCIO MACIAS</t>
  </si>
  <si>
    <t>CAPACITACIÓN EN EL USO Y MEJOR APROVECHAMIENTO DE LAS HERRAMIENTAS DE LOS SISTEMAS ELECTRÓNICOS DE CONSULTA</t>
  </si>
  <si>
    <t>25 Y 26 DE SEPTIEMBRE DE 2015</t>
  </si>
  <si>
    <t>ELIA AVENDAÑO VILLAFUERTE</t>
  </si>
  <si>
    <t>PROTOCOLO DE ACTUACIÓN PARA QUIENES IMPARTEN JUSTICIA EN CASOS QUE INVOLUCREN DERECHOS DE PERSONAS, COMUNIDADES Y PUEBLOS INDÍGENAS</t>
  </si>
  <si>
    <t>PUE-E-003</t>
  </si>
  <si>
    <t>LIC. LUIS E. NAVA. GARCES</t>
  </si>
  <si>
    <t>DERECHO INFORMATICO</t>
  </si>
  <si>
    <t>PUEBLA</t>
  </si>
  <si>
    <t>QRO-LE-003-2015                                              QRO-E-001-2015</t>
  </si>
  <si>
    <t>JAVIER TREJO FELICI</t>
  </si>
  <si>
    <t>CONFERENCIA: MARCAS, TRAMITE Y REGISTRO</t>
  </si>
  <si>
    <t>MARCAS, TRAMITE Y REGISTRO</t>
  </si>
  <si>
    <t>8 DE SEPTIEMBRE DE 2015</t>
  </si>
  <si>
    <t>QRO-LE-003-2015                                              QRO-E-002-2015</t>
  </si>
  <si>
    <t>LORENA HERNANDEZ SILVA</t>
  </si>
  <si>
    <t>CONFERENCIA: PATENTES, TRÁMITE Y REGISTRO</t>
  </si>
  <si>
    <t>PATENTES, TRAMITE Y REGISTRO</t>
  </si>
  <si>
    <t>QRO-LE-004-2015</t>
  </si>
  <si>
    <t>JOSE CHAVEZ JIMENEZ</t>
  </si>
  <si>
    <t>CONFERENCIA: VENUSTIANO CARRANZA, VIDA, OBRA Y LEGADO</t>
  </si>
  <si>
    <t>VENUSTIANO CARRANZA, VIDA, OBRA Y LEGADO</t>
  </si>
  <si>
    <t>QRO-LE-003-2015</t>
  </si>
  <si>
    <t>JAVIER RASCADO PEREZ</t>
  </si>
  <si>
    <t>CONFERENCIA:                                        EL MARCO CONSTITUCIONAL DEL DERECHO DE ACCESO A LA INFORMACION</t>
  </si>
  <si>
    <t>EL MARCO CONSTITUCIONAL DEL DERECHO DE ACCESO A LA INFORMACION</t>
  </si>
  <si>
    <t>QRO-LE-003-2015                                              QRO-E-003-2015</t>
  </si>
  <si>
    <t>PARASTOO ANITA MESRI</t>
  </si>
  <si>
    <t>TALLER                                                                                   LOS PROCEDIMIENTOS ELECTORALES EN LOS PUEBLOS ETICOS</t>
  </si>
  <si>
    <t>LOS PROCEDIMIENTOS ELECTORALES EN LOS PUEBLOS ETICOS</t>
  </si>
  <si>
    <t>QRO-LE-003-2015                                              QRO-E-004-2015</t>
  </si>
  <si>
    <t>GABRIEL SANCHEZ CRUZ</t>
  </si>
  <si>
    <t>SALT-E-028</t>
  </si>
  <si>
    <t>PAOLA DE LA ROSA RODRIGUEZ</t>
  </si>
  <si>
    <t>ESTRATEGIAS Y HABILIDADES EN LA FORMULACIÓN DE ALEGATOS</t>
  </si>
  <si>
    <t>SALTILLO</t>
  </si>
  <si>
    <t>1</t>
  </si>
  <si>
    <t>SALT-E-029</t>
  </si>
  <si>
    <t>MICHAEL NUÑEZ TORRES</t>
  </si>
  <si>
    <t>AMPARO Y DERECHOS HUMANOS EN EL PROCESO PENAL</t>
  </si>
  <si>
    <t>SALT-E-030</t>
  </si>
  <si>
    <t>JULIO HERNANDEZ BARROS</t>
  </si>
  <si>
    <t>TORTURAS: FORMA DE ACTUAR DE LAS AUTPORIDADES Y LOS EFECTOS QUE PRODUCEN EN RELACION A LAS PRUEBAS</t>
  </si>
  <si>
    <t>SALT-E-031</t>
  </si>
  <si>
    <t>GONZALO CARRILLO DE LEON</t>
  </si>
  <si>
    <t>AMPARO DIRECTO</t>
  </si>
  <si>
    <t>SALT-E-032</t>
  </si>
  <si>
    <t>BLANCA FARIAS CABELLO</t>
  </si>
  <si>
    <t>LA ADOPCION</t>
  </si>
  <si>
    <t>SALT-E-033</t>
  </si>
  <si>
    <t>YOLANDA OTERO GARCIA</t>
  </si>
  <si>
    <t>PROTOCOLO PARA JUZGAR CON PERPECTIVA DE GENERO</t>
  </si>
  <si>
    <t>SALT-E-034</t>
  </si>
  <si>
    <t>JORGE GUTIERREZ ORTIZ</t>
  </si>
  <si>
    <t>EL PROCESO ORDINARIO EN MATERIA DE ADOLESCENTES</t>
  </si>
  <si>
    <t>SALT-E-035</t>
  </si>
  <si>
    <t>GILBERTO RUIZ HERNANDEZ</t>
  </si>
  <si>
    <t>GENERALIDADES DEL PROCESO Y EL JUICIO ORAL MERCANTIL</t>
  </si>
  <si>
    <t>SALT-E-036</t>
  </si>
  <si>
    <t>CESAR AYALA ESCALANTE</t>
  </si>
  <si>
    <t>LOS SERVICIOS DE LA CASA DE LA CULTURA JURÍDICA</t>
  </si>
  <si>
    <t>SALT-E-037</t>
  </si>
  <si>
    <t>GRACIELA GIL AGUIRRE</t>
  </si>
  <si>
    <t>LAS VENTAJAS Y DERECHOS DE SER NIÑO</t>
  </si>
  <si>
    <t>SALT-E-038</t>
  </si>
  <si>
    <t>SALT-E-039</t>
  </si>
  <si>
    <t>ADELINA GOZALEZ MARIN</t>
  </si>
  <si>
    <t>HACIA UN SISTEMA DE EDUCACIÓN EN MÉXICO</t>
  </si>
  <si>
    <t>0.00
0.00</t>
  </si>
  <si>
    <t>SLP-E-09</t>
  </si>
  <si>
    <t>0.00
495.00</t>
  </si>
  <si>
    <t>4,656.00
0.00</t>
  </si>
  <si>
    <t>SLP-E-10</t>
  </si>
  <si>
    <t>1,910.00
330.00</t>
  </si>
  <si>
    <t>4,853.00
0.00</t>
  </si>
  <si>
    <t>SLP-E-11</t>
  </si>
  <si>
    <t>1.110.00
224.00</t>
  </si>
  <si>
    <t>0.00
288.38</t>
  </si>
  <si>
    <t>1,244.00
440.00</t>
  </si>
  <si>
    <t>0.00
500.00</t>
  </si>
  <si>
    <t>MTRA. ISABEL KARINA HERNÁNDEZ PÉREZ</t>
  </si>
  <si>
    <t>DERECHO FAMILIAR</t>
  </si>
  <si>
    <t>TAPACHULA</t>
  </si>
  <si>
    <t>24 DE SEPTIEMBRE  DE 2015</t>
  </si>
  <si>
    <t>TAP-E-027</t>
  </si>
  <si>
    <t>VIRGINIA LETICIA LIZAMA CENTURIÓN</t>
  </si>
  <si>
    <t>DERECHO</t>
  </si>
  <si>
    <t>25 Y 26 DE SEPTIEMBRE  DE 2015</t>
  </si>
  <si>
    <t>ZELMIRA PERLA DE ROCIO GUTIÉRREZ BELTRÁN</t>
  </si>
  <si>
    <t>30 DE SEPTIEMBRE  DE 2015</t>
  </si>
  <si>
    <t xml:space="preserve">DERECHO </t>
  </si>
  <si>
    <t>2, 4, 9, 11, 14, 22, 25, 30 DE SEPTIEMBRE  DE 2014</t>
  </si>
  <si>
    <t>MTRO. ARTURO DÍAZ SAN VICENTE Y LIC. IGNACIO ZEPEDA GARDUÑO</t>
  </si>
  <si>
    <t xml:space="preserve">TEPIC  </t>
  </si>
  <si>
    <t>TEP-E-017-2015</t>
  </si>
  <si>
    <t>TEP-E-019-2015</t>
  </si>
  <si>
    <t>TEP-E-020-2015</t>
  </si>
  <si>
    <t>TEP-E-23-2015</t>
  </si>
  <si>
    <t>TIJ-E-018</t>
  </si>
  <si>
    <t>DRA. PATRICIA GALEANA HERRERA</t>
  </si>
  <si>
    <t>TIJUANA</t>
  </si>
  <si>
    <t>TIJ-015-CR</t>
  </si>
  <si>
    <t>MTRO. SERGIO CUÉN SALDOVAL</t>
  </si>
  <si>
    <t>TIJ-017-CR</t>
  </si>
  <si>
    <t>MTRO. BENIGNO LICEA GONZÁLEZ</t>
  </si>
  <si>
    <t>TIJ-018-CR</t>
  </si>
  <si>
    <t>07 DE SEPTIEMBRE DE 2015</t>
  </si>
  <si>
    <t>TIJ-019-CR</t>
  </si>
  <si>
    <t>TIJ-020-CR</t>
  </si>
  <si>
    <t>17 DE SEPTIEMBRE DE 2015</t>
  </si>
  <si>
    <t>TIJ-021-CR</t>
  </si>
  <si>
    <t>21 DE SEPTIEMBRE DE 2015</t>
  </si>
  <si>
    <t>TLX-LE-05</t>
  </si>
  <si>
    <t>OTHON MANUEL RIOS FLORES</t>
  </si>
  <si>
    <t>LA NUEVA LEY DE AMPARO Y SU INTERPRETACION JURISPRUDENCIAL</t>
  </si>
  <si>
    <t>EXPLICACION DEL AMPARO DIRECTO CONTRA ACTOS DE IMPOSIBLE REPARACION. VIOLACION PROCESAL, PRINCIPIO DE PROGRESIVIDAD</t>
  </si>
  <si>
    <t>TLAXCALA</t>
  </si>
  <si>
    <t>MANUEL ALFONSO GARCIA HERNANDEZ</t>
  </si>
  <si>
    <t>TRAMITE DE AMPARO DIRECTO</t>
  </si>
  <si>
    <t>EL TRAMITE DE AMPATO DIRECTO ES IMPROCEDENTE CONTRA LOS ACTOS EMITIDOS POR EL RESPONSABLE CON MOTIVO DE LA PRESENTACION DE LA DEMANDA DE AMPARO DIRECTO</t>
  </si>
  <si>
    <t>TLX-E-13</t>
  </si>
  <si>
    <t>HIRAM ARTURO CERVANTES GARCIA</t>
  </si>
  <si>
    <t>LA ORALIDAD EN EL PROCESO CIVIL</t>
  </si>
  <si>
    <t>TRATO DE LA ETICA JURÍDICA DEL BUEN JUZGADOR Y DEL  BUEN POSTULANTE. COMPROMISO DEL ABOGADO SON LAS TECNICAS DE INVESTIGACION Y LITIGACION</t>
  </si>
  <si>
    <t xml:space="preserve">11 DE SEPTIEMBRE </t>
  </si>
  <si>
    <t>PEDRO EMMANUEL ORTEGA ESPINOSA</t>
  </si>
  <si>
    <t>BIOETICA Y DERECHOS HUMANOS</t>
  </si>
  <si>
    <t>DEFINICION DE BIOTECA, ANALISIS DEL JURISTA FRENTES AL CONCEPTO DE VIDA, LIBERTAD Y VERDAD.</t>
  </si>
  <si>
    <t>TLX-E-14</t>
  </si>
  <si>
    <t>JOSE TRINIDAD LANZ CARDENAS</t>
  </si>
  <si>
    <t>LA FORMULA OTERO EN EL AMPARO</t>
  </si>
  <si>
    <t>ORIGENES DEL JUICIO DE AMPARO SE LO DEBEMOS A DON MANUEL CRESCENCIO REJON EN EL AÑO 1872. LA FORMULA DEL JURISTA MARIANO OTERO EN EL AMPARO SE BASA EN EL VOTO POPULAR</t>
  </si>
  <si>
    <t>CCJ/TOL/SRRC/05/2015</t>
  </si>
  <si>
    <t xml:space="preserve"> "EL NUEVO SISTEMA DE JUSTICIA PENAL ACUSATORIO DE FRENTE A LA SOCIEDAD"</t>
  </si>
  <si>
    <t>TOLUCA</t>
  </si>
  <si>
    <t>2, 4, 9, 11, 18, 23, 25 y 30 SEPTIEMBRE 2015</t>
  </si>
  <si>
    <t>ARMIDA RAMÍREZ DUEÑAS</t>
  </si>
  <si>
    <t>CONFERENCIA TERCEROS EN EL PROCEDIMIENTO EN MATERIA CIVIL Y MERCANTIL</t>
  </si>
  <si>
    <t>TERCEROS EN EL PROCEDIMIENTO EN MATERIA CIVIL Y MERCANTIL</t>
  </si>
  <si>
    <t>7 DE SEPTIEMBRE 2015</t>
  </si>
  <si>
    <t>ANA LILIA CHICAS MULIA</t>
  </si>
  <si>
    <t>CONFERENCIA ¿CUÁL ES EL PAPEL DEL MINISTERIO PÚBLICO ESTATAL EN EL NUEVO SISTEMA DE JUSTICIA PENAL?</t>
  </si>
  <si>
    <t>¿CUÁL ES EL PAPEL DEL MINISTERIO PÚBLICO ESTATAL EN EL NUEVO SISTEMA DE JUSTICIA PENAL?</t>
  </si>
  <si>
    <t>8 DE SEPTIEMBRE 2015</t>
  </si>
  <si>
    <t>ELVIRA DÍAZ SALGADO</t>
  </si>
  <si>
    <t>CONFERENCIA LA FUNCIÓN DEL MINISTERIO PÚBLICO ANTE LA VÍCTIMA</t>
  </si>
  <si>
    <t>LA FUNCIÓN DEL MINISTERIO PÚBLICO ANTE LA VÍCTIMA</t>
  </si>
  <si>
    <t>10 DE SEPTIEMBRE 2015</t>
  </si>
  <si>
    <t>PATRICIO TIBERIO SÁNCHEZ VÉRTIZ RUÍZ</t>
  </si>
  <si>
    <t>CONFERENCIA RECONOCIMIENTO DE PATERNIDAD</t>
  </si>
  <si>
    <t>RECONOCIMIENTO DE PATERNIDAD</t>
  </si>
  <si>
    <t>17 DE SEPTIEMBRE 2015</t>
  </si>
  <si>
    <t>HORACIO ARMANDO HERNÁNDEZ OROZCO</t>
  </si>
  <si>
    <t>CONFERENCIA ACCIÓN PENAL PRIVATIVA</t>
  </si>
  <si>
    <t>21 DE SEPTIEMBRE 2015</t>
  </si>
  <si>
    <t>RAÚL AARÓN ROMERO ORTEGA</t>
  </si>
  <si>
    <t>CONFERENCIA LA JUSTICIA FAMILIAR Y LA PRESERVACIÓN DE LOS DERECHOS DE LAS NIÑAS Y LOS NIÑOS EN EL ESTADO DE MÉXICO: ¿CUÁLES SON LOS DERECHOS DE LOS NIÑOS Y NIÑAS QUE LOS JUECES Y MAGISTRADOS FAMILIARES DEBEN PRESERVAR?</t>
  </si>
  <si>
    <t>LA JUSTICIA FAMILIAR Y LA PRESERVACIÓN DE LOS DERECHOS DE LAS NIÑAS Y LOS NIÑOS EN EL ESTADO DE MÉXICO: ¿CUÁLES SON LOS DERECHOS DE LOS NIÑOS Y NIÑAS QUE LOS JUECES Y MAGISTRADOS FAMILIARES DEBEN PRESERVAR?</t>
  </si>
  <si>
    <t>22 DE SEPTIEMBRE 2015</t>
  </si>
  <si>
    <t>PRESENTACIÓN DE CRÓNICAS: ACOSO ESCOLAR. BULLYING</t>
  </si>
  <si>
    <t>24 DE SEPTIEMBRE 2015</t>
  </si>
  <si>
    <t>CONFERENCIA LITIS CONSORCIO</t>
  </si>
  <si>
    <t>LITIS CONSORCIO</t>
  </si>
  <si>
    <t>28 DE SEPTIEMBRE 2015</t>
  </si>
  <si>
    <t>EVERARDO GUITRÓN GUEVARA</t>
  </si>
  <si>
    <t>CONFERENCIA IDENTIDAD DE LAS PERSONAS</t>
  </si>
  <si>
    <t xml:space="preserve"> IDENTIDAD DE LAS PERSONAS</t>
  </si>
  <si>
    <t>29 DE SEPTIEMBRE 2015</t>
  </si>
  <si>
    <t>TOR-LE-004</t>
  </si>
  <si>
    <t>JUAN LOPEZ VILLANUEVA</t>
  </si>
  <si>
    <t>CONFERENCIA: INMIGRANTES UNA REALIDAD INCOMPRENDIDA</t>
  </si>
  <si>
    <t>INMIGRANTES UNA REALIDAD INCOMPRENDIDA</t>
  </si>
  <si>
    <t>TOR-E-002</t>
  </si>
  <si>
    <t>ENRIQUE GARCIA RAMIREZ</t>
  </si>
  <si>
    <t>CONFERENCIA: CASO CABRERA GARCIA Y MONTIEL FLORES VS MEXICO (CAMPESINOS ECOLOGISTAS)</t>
  </si>
  <si>
    <t>CASO CABRERA GARCIA Y MONTIEL FLORES VS MEXICO (CAMPESINOS ECOLOGISTAS)</t>
  </si>
  <si>
    <t>LILIANA CORONADO LIMON</t>
  </si>
  <si>
    <t>CONFERENCIA: LEGISLACION Y ACCIONES MUNICIPALES PARA LA PROTECCION DE LOS ANIMALES</t>
  </si>
  <si>
    <t>LEGISLACION Y ACCIONES MUNICIPALES PARA LA PROTECCION DE LOS ANIMALES</t>
  </si>
  <si>
    <t>TOR-E-003</t>
  </si>
  <si>
    <t>GABRIELA GARCIA LAGUNA</t>
  </si>
  <si>
    <t>CONFERENCIA: EL VINCULO ENTRE LA VIOLENCIA HACIA LOS ANIMALES Y LA VIOLENCIA INTERPERSONAL</t>
  </si>
  <si>
    <t>EL VINCULO ENTRE LA VIOLENCIA HACIA LOS ANIMALES Y LA VIOLENCIA INTERPERSONAL</t>
  </si>
  <si>
    <t>TOR-E-004</t>
  </si>
  <si>
    <t>JULIO RIVAS JIMENEZ</t>
  </si>
  <si>
    <t>CONFERENCIA: ¿COMO DISMINUIR LOS NIVELES DE VIOLENCIA EN LA SOCIEDAD? LA ESCALERA DE LA VIOLENCIA</t>
  </si>
  <si>
    <t>¿COMO DISMINUIR LOS NIVELES DE VIOLENCIA EN LA SOCIEDAD? LA ESCALERA DE LA VIOLENCIA</t>
  </si>
  <si>
    <t>TOR-E-005</t>
  </si>
  <si>
    <t>JOSEMARIA FEREZ GIL</t>
  </si>
  <si>
    <t>CONFERENCIA: DERECHO DE LOS ANIMALES; AVANCES Y TENDENCIAS</t>
  </si>
  <si>
    <t>DERECHO DE LOS ANIMALES; AVANCES Y TENDENCIAS</t>
  </si>
  <si>
    <t>TOR-E-006</t>
  </si>
  <si>
    <t>ELIZABETH TELLEZ BALLESTEROS</t>
  </si>
  <si>
    <t>CONFERENCIA: BIOETICA Y ALTERNATIVAS AL USO DE ANIMALES EN LA DOCENCIA Y LA EXPERIMENTACION</t>
  </si>
  <si>
    <t>BIOETICA Y ALTERNATIVAS AL USO DE ANIMALES EN LA DOCENCIA Y LA EXPERIMENTACION</t>
  </si>
  <si>
    <t>TUX-E-004</t>
  </si>
  <si>
    <t>ALEJANDRO AMRTIN GARCIA</t>
  </si>
  <si>
    <t>DERECHOS HUMANOS</t>
  </si>
  <si>
    <t>12 Y 13 DE SEPTIEMBRE</t>
  </si>
  <si>
    <t>TUX-E-005</t>
  </si>
  <si>
    <t>RODOLFO MORENO CRUZ</t>
  </si>
  <si>
    <t>EL PRINCIPIO PROPERSONA</t>
  </si>
  <si>
    <t>TUX-E-006</t>
  </si>
  <si>
    <t>PERSEO QUIROZ RENDON</t>
  </si>
  <si>
    <t>ANALISIS PRACTICO DE CASOS QUE SE HAN LITIGADOCOMO EMBLEMATICOS O PARADIGMATICOS</t>
  </si>
  <si>
    <t>TUX-E-007</t>
  </si>
  <si>
    <t>DIANA MARTINEZ MEDRANO</t>
  </si>
  <si>
    <t>TUX-E-008</t>
  </si>
  <si>
    <t>ISABEL MALDONADO</t>
  </si>
  <si>
    <t>LA POLICIA EN EL SISTEMA PENAL ACUSATORIO</t>
  </si>
  <si>
    <t>TUX-E-009</t>
  </si>
  <si>
    <t>18 Y 19 DE SEPTIEMBRE</t>
  </si>
  <si>
    <t>TUX-E-010</t>
  </si>
  <si>
    <t>25 Y 26 DE SEPTIEMBRE</t>
  </si>
  <si>
    <t>URU-LE-008</t>
  </si>
  <si>
    <t>DIPLOMADO: EL NUEVO SISTEMA DE JUSTICIA PENAL ACUSATORIO DE FRENTE A LA SOCIEDAD</t>
  </si>
  <si>
    <t>URUAPAN</t>
  </si>
  <si>
    <t>DEL 02 AL 30 DE SEPTIEMBRE</t>
  </si>
  <si>
    <t>URU-E-019</t>
  </si>
  <si>
    <t>GILBERTO ROMERO GUZMAN</t>
  </si>
  <si>
    <t>CONFERENCIA: CRITERIOS RELEVANTES DE LA SUPREMA CORTE DE JUSTICIA DE LA NACIÓN EN MATERIA PENAL. DEBIDO PROCESO</t>
  </si>
  <si>
    <t>CRITERIOS RELEVANTES DE LA SUPREMA CORTE DE JUSTICIA DE LA NACIÓN EN MATERIA PENAL. DEBIDO PROCESO</t>
  </si>
  <si>
    <t>URU-E-020</t>
  </si>
  <si>
    <t>CIPRIANO SANDOVAL VILLANUEVA</t>
  </si>
  <si>
    <t>CONFERENCIA: JUICIOS EN LINEA</t>
  </si>
  <si>
    <t>JUICIOS EN LINEA</t>
  </si>
  <si>
    <t>URU-E-021</t>
  </si>
  <si>
    <t>GABRIEL SANTANA RIO FRIO</t>
  </si>
  <si>
    <t>CONFERENCIA: ACCESO A LA JUSTICIA EN MEXICO</t>
  </si>
  <si>
    <t>ACCESO A LA JUSTICIA EN MEXICO</t>
  </si>
  <si>
    <t>URU-E-022</t>
  </si>
  <si>
    <t>AURELIO CORONADO MARES</t>
  </si>
  <si>
    <t>CONFERENCIA: EL PERITO EN PSICOLOGIA "LINEAMIENTOS EN EL NUEVO SISTEMA DE JUSTICIA"</t>
  </si>
  <si>
    <t>EL PERITO EN PSICOLOGIA "LINEAMIENTOS EN EL NUEVO SISTEMA DE JUSTICIA"</t>
  </si>
  <si>
    <t>URU-E-023</t>
  </si>
  <si>
    <t>CONFERENCIA: EL PAPEL DE LA MEMORIA EN TESTIGOS Y VICTIMAS EN PROCESOS LEGALES</t>
  </si>
  <si>
    <t>EL PAPEL DE LA MEMORIA EN TESTIGOS Y VICTIMAS EN PROCESOS LEGALES</t>
  </si>
  <si>
    <t>URU-E-024</t>
  </si>
  <si>
    <t>JANETTE RAMIREZ VALTIERRA</t>
  </si>
  <si>
    <t>TALLER:PROCEDIMIENTOS PARA LA PRESERVACION DE LOS DERECHOS DE LOS MENORES EN CONTEXTOS LEGALES</t>
  </si>
  <si>
    <t>PROCEDIMIENTOS PARA LA PRESERVACION DE LOS DERECHOS DE LOS MENORES EN CONTEXTOS LEGALES</t>
  </si>
  <si>
    <t>PRESENTACION DE CRONICAS: ACOSO ESCOLAR. BULLYING</t>
  </si>
  <si>
    <t xml:space="preserve"> ACOSO ESCOLAR. BULLYING</t>
  </si>
  <si>
    <t>CONFERENCIA:LA FUNCIONALIDAD Y EFECTIVIDAD DE LOS DERECHOS HUMANOS EN CASOS CONCRETOS. ALGUNOS CRITERIOS NOVEDOSOS DE TRIBUNALES COLEGIADOS</t>
  </si>
  <si>
    <t>LA FUNCIONALIDAD Y EFECTIVIDAD DE LOS DERECHOS HUMANOS EN CASOS CONCRETOS. ALGUNOS CRITERIOS NOVEDOSOS DE TRIBUNALES COLEGIADOS</t>
  </si>
  <si>
    <t>URU-E-025</t>
  </si>
  <si>
    <t>VER-DIR-044-2015</t>
  </si>
  <si>
    <t>VER-DIR-046-2015</t>
  </si>
  <si>
    <t>VER-DIR-048-2015</t>
  </si>
  <si>
    <t>VER-DIR.045-2015</t>
  </si>
  <si>
    <t>VSA-E-013</t>
  </si>
  <si>
    <t>ROGELIO ROMERO MUÑOZ</t>
  </si>
  <si>
    <t>DEONTOLOGÍA EN EL EJERCICIO PROFESIONAL, JURÍDICO Y CRIMINOLÓGICO</t>
  </si>
  <si>
    <t>VILLAHERMOSA</t>
  </si>
  <si>
    <t>VSA-LE-007</t>
  </si>
  <si>
    <t>VSA-E-014</t>
  </si>
  <si>
    <t>SANAE HINOJOSA TAOMORI</t>
  </si>
  <si>
    <t>DERECHOS HUMANOS: CÓMO SON IMPACTADOS POR LOS MEDIOS ALTERNATIVOS DE SOLUCIÓN DE CONFLICTOS</t>
  </si>
  <si>
    <t>CAPACITACION EN EL USO DE LAS HERRAMIENTAS DE LOS SISTEMAS ELECTRONICOS DE CONSULTA DE TESIS Y EJECUTORIAS</t>
  </si>
  <si>
    <t>21 Y 22 DE SEPITEMBRE DE 2015</t>
  </si>
  <si>
    <t xml:space="preserve">SAMUEL RAMOS TORRES </t>
  </si>
  <si>
    <t>ESCUELA DE LA JUSTICIA</t>
  </si>
  <si>
    <t>VSA-E-015</t>
  </si>
  <si>
    <t>ADRIANA CANALES PEREZ</t>
  </si>
  <si>
    <t>CUSTODIA COMPARTIDA</t>
  </si>
  <si>
    <t>VSA-E-016</t>
  </si>
  <si>
    <t>WAEL HIKAL CARREON</t>
  </si>
  <si>
    <t>GENESIS DE LA CONDUCTA CRIMINAL</t>
  </si>
  <si>
    <t>28 DE SEPTIEMBRE DE 2015</t>
  </si>
  <si>
    <t>VSA-E-017</t>
  </si>
  <si>
    <t>JOSE PEREZ TOLENTINO</t>
  </si>
  <si>
    <t>EL SISTEMA PROCESAL PENAL ACUSATORIO DESDE LA PERSPECTIVA DE LA VICTIMA</t>
  </si>
  <si>
    <t>EDGAR GARZON BUENAVENTURA</t>
  </si>
  <si>
    <t>OMISIONES INCONVENCIONALES Y BLOQUE DE CONVENCIONALIDAD</t>
  </si>
  <si>
    <t>VSA-LE-009</t>
  </si>
  <si>
    <t>XAL-E-030</t>
  </si>
  <si>
    <t>RAÚL CONTRERAS BUSTAMANTE</t>
  </si>
  <si>
    <t>CONFERENCIA MAGISTRAL "IMPORTANCIA Y TRASCENDENCIA DEL TESTAMENTO EN LA SOCIEDAD MEXICANA"</t>
  </si>
  <si>
    <t>"IMPORTANCIA Y TRASCENDENCIA DEL TESTAMENTO EN LA SOCIEDAD MEXICANA"</t>
  </si>
  <si>
    <t>XALAPA</t>
  </si>
  <si>
    <t>XAL-E-031</t>
  </si>
  <si>
    <t>JOEL AGUILAR MORENO</t>
  </si>
  <si>
    <t>CONFERENCIA MAGISTRAL "LA BIOÉTICA PARA EL DERECHO"</t>
  </si>
  <si>
    <t>"LA BIOÉTICA PARA EL DERECHO"</t>
  </si>
  <si>
    <t>XAL-E-032</t>
  </si>
  <si>
    <t>ANA RUTH FERRER RIVERA</t>
  </si>
  <si>
    <t>CONFERENCIA MAGISTRAL "DERECHOS DE LAS PERSONAS CON DISCAPACIDADES"</t>
  </si>
  <si>
    <t>"DERECHOS DE LAS PERSONAS CON DISCAPACIDADES"</t>
  </si>
  <si>
    <t>XAL-E-033</t>
  </si>
  <si>
    <t>GEISER MANUEL CASO MOLINARI</t>
  </si>
  <si>
    <t>CONFERENCIA MAGISTRAL  "EL INTERÉS SUPERIOR DEL NIÑO Y LAS NUEVAS FORMAS DE CONCEBIR A LA FAMILIA"</t>
  </si>
  <si>
    <t>"EL INTERÉS SUPERIOR DEL NIÑO Y LAS NUEVAS FORMAS DE CONCEBIR A LA FAMILIA"</t>
  </si>
  <si>
    <t>XAL-E-034</t>
  </si>
  <si>
    <t>JUAN AJA CANALES</t>
  </si>
  <si>
    <t>CONFERENCIA MAGISTRAL "LA IMPLEMENTACIÓN DE LA REFORMA PENAL EN EL PODER JUDICIAL FEDERAL"</t>
  </si>
  <si>
    <t>"LA IMPLEMENTACIÓN DE LA REFORMA PENAL EN EL PODER JUDICIAL FEDERAL"</t>
  </si>
  <si>
    <t>XAL-E-035</t>
  </si>
  <si>
    <t>EDUARDO CASTILLO ROBLES</t>
  </si>
  <si>
    <t>CONFERENCIA MAGISTRAL "EL PRINCIPIO PRO PERSONA APLICADO PARA LAS AUTORIDADES ADMINISTRATIVAS"</t>
  </si>
  <si>
    <t>"EL PRINCIPIO PRO PERSONA APLICADO PARA LAS AUTORIDADES ADMINISTRATIVAS"</t>
  </si>
  <si>
    <t xml:space="preserve">SERAFIN SALAZAR JIMENEZ      </t>
  </si>
  <si>
    <t>CIRCULO DE ESTUDIO DE LA JURISPRUDENCIA DE LA SUPREMA CORTE DE JUSTICIA DE LA NACION 2015, SEGUNDA TEMPORADA</t>
  </si>
  <si>
    <t>ZACATECAS</t>
  </si>
  <si>
    <t xml:space="preserve"> 1, 8, 22 y 29 DE SEPTIEMBRE</t>
  </si>
  <si>
    <t>KARINA RODRIGUEZ GONZALEZ</t>
  </si>
  <si>
    <t>EL JUICIO ORAL MERCANTIL Y SU TRASCENDENCIA EN LA IMPARTICION DE JUSTICIA</t>
  </si>
  <si>
    <t xml:space="preserve"> MIGUEL ANGEL LUNA MARTINEZ</t>
  </si>
  <si>
    <t>EL JUICIO EN LINEA EN MATERIA FISCAL Y ADMINISTRATIVA</t>
  </si>
  <si>
    <t>GABRIEL REGINO GARCIA</t>
  </si>
  <si>
    <t>DECONSTRUCCION Y LITIGACION ESTRATEGICA EN EL SISTEMA ACUSATORIO</t>
  </si>
  <si>
    <t>ZAC-UE-003</t>
  </si>
  <si>
    <t>JOSE DE JESUS CRUZ SIBAJA</t>
  </si>
  <si>
    <t>LA NOTA JUDICIAL Y SU IMPACTO EN LA CIUDADANIA</t>
  </si>
  <si>
    <t>ZAC-E-003-2015</t>
  </si>
  <si>
    <t>ZAC-LE-004 Y 006</t>
  </si>
  <si>
    <t>ALAN NIETO CERVANTES</t>
  </si>
  <si>
    <t>SENTENCIAS RELEVANTES DE LA 10A EPOCA EN MATERIA CIVIL</t>
  </si>
  <si>
    <t>CANCÚN</t>
  </si>
  <si>
    <t>CIUDAD JUÁREZ.</t>
  </si>
  <si>
    <t>CIUDAD OBREGÓN</t>
  </si>
  <si>
    <t>$6,344.00                $0.00
$0.00</t>
  </si>
  <si>
    <t>$5,227.00                $0.00
$0.00</t>
  </si>
  <si>
    <t>$7,698.00                $0.00
$0.00</t>
  </si>
  <si>
    <t>$4,869.00                $0.00
$0.00</t>
  </si>
  <si>
    <t>$5,704.60                $0.00
$0.00</t>
  </si>
  <si>
    <t>CIUDAD VICTORIA</t>
  </si>
  <si>
    <t>(VIDEOCONFERENCIA) CRONICAS DE LA SUPREMA CORTE DE JUSTICIA DE LA NACION: ACOSO ESCOLAR BULLYING</t>
  </si>
  <si>
    <t>0.00
0.00                              0.00</t>
  </si>
  <si>
    <t>INTRODUCCIÓN A LA GENÉTICA FORENSE. PROCESAMIENTO DE MUESTRAS EN EL LABORATORIO.                   COMPARACIÓN DE PERFILES GENÉTICOS ENTRE MUESTRAS PROBLEMAS Y MUESTRAS DE REFERENCIA. CÁLCULOS ESTADÍSTICOS Y VALORACIÓN BIOLÓGICA DE LA PRUEBA</t>
  </si>
  <si>
    <t>LEÓN</t>
  </si>
  <si>
    <t>PROGRAMA DE DIFUSION DE LA CULTURA JURIDICA Y JURISDICCIONAL PARA NIÑOS,ADOLESCENTES Y ADULTOS NO ESPECIALIZADOS EN DERECHO</t>
  </si>
  <si>
    <t>MÉRIDA</t>
  </si>
  <si>
    <t>CONFERENCIA "LA PROTECCIÓN DE LOS DERECHOS HUMANOS EN MÉXICO"</t>
  </si>
  <si>
    <t>TALLER "ELABORACIÓN DE FUNDAMENTOS LEGALES DE CLASIFICACIÓN ARANCELARIA"</t>
  </si>
  <si>
    <t>CONFERENCIA "NORMAS OFICIALES MEXICANAS"</t>
  </si>
  <si>
    <t>CONFERENCIA "ELEMENTOS ESTRATÉGICOS DE LA NEGOCACIÓN"</t>
  </si>
  <si>
    <t>QUERÉTARO</t>
  </si>
  <si>
    <t>LIC. MARÍA GABRIELA ÁVILA VEYNA</t>
  </si>
  <si>
    <t>ESAÚ CHÁVEZ ESCOBEDO</t>
  </si>
  <si>
    <t>LIC. DIEGO ALONSO ÁVILA VEYNA</t>
  </si>
  <si>
    <t xml:space="preserve">MTRA. TERESA DE JESÚS CAMARILLO CAMPOS. </t>
  </si>
  <si>
    <t xml:space="preserve">
LIC. RENATA TERRAZAS TAPIA
</t>
  </si>
  <si>
    <t>LIC. HÉCTOR ARTURO MERCADO LÓPEZ</t>
  </si>
  <si>
    <t>LIC. LUCÍA MARTÍNEZ MARTÍNEZ</t>
  </si>
  <si>
    <t>MTRO ISRAEL RIVAS ACUÑA</t>
  </si>
  <si>
    <t>LIC. DÁVID CORTÉS CASTRO</t>
  </si>
  <si>
    <t>LIC. HUGO OSCAR GRANJA PÉREZ</t>
  </si>
  <si>
    <t>LIC. JORGE CHESSAL PALAU</t>
  </si>
  <si>
    <t>LIC. HUGO JAVIER RUIZ VALADEZ</t>
  </si>
  <si>
    <t>LIC. JUAN JOSÉ ALONSO HERNÁNDEZ</t>
  </si>
  <si>
    <t>LIC. CRISTINA ROMERO RUIZ</t>
  </si>
  <si>
    <t>MTRO. JUAN CARLOS MÉNDEZ FERRER</t>
  </si>
  <si>
    <t>LIC. CELIA GARCIA VALDIVIEZO</t>
  </si>
  <si>
    <t>LIC. GIOVANNA ARGUELLES MORENO</t>
  </si>
  <si>
    <t>LIC. CATALINA TORRES CUEVAS</t>
  </si>
  <si>
    <t xml:space="preserve">PROGRAMA DE DIFUSIÓN DE LA CULTURA PARA NIÑOS Y ADOLESCENTES. LA IMPORTANCIA DE LA CONVIVENCIA Y LA CULTURA POR LA PAZ. </t>
  </si>
  <si>
    <t>CURSO MEDIACIÓN REGLAS GENERALES</t>
  </si>
  <si>
    <t>CONFERENCIA TRANSPARENCIA, ARCHIVOS GUBERNAMENTALES Y EL DERECHO HUMANO A SU  CONSULTA</t>
  </si>
  <si>
    <t>CURSO ÚLTIMOSCRITERIOS JURISPRUDENCIALES EN MATERIA LABORAL</t>
  </si>
  <si>
    <t>CURSO CUMPLIMIENTO Y EJECUCIÓN DE SENTENCIAS DE AMPARO</t>
  </si>
  <si>
    <t>“LA INFLUENCIA DE LAS SENTENCIAS EN LAS POLÍTICAS PÚBLICAS. UNA APROXIMACIÓN A TRAVÉS DEL DERECHO HUMANO A LA SALUD: LAS SENTENCIAS MININUMA Y PABELLÓN 13”</t>
  </si>
  <si>
    <t>TALLER TRÁMITE ADMINISTRATIVO DE PATENTES</t>
  </si>
  <si>
    <t>CONFERENCIA LOS DERCHOS HUMANOS Y LA DESAPARICIÓN FORZADA DE PERSONAS</t>
  </si>
  <si>
    <t>CONFERENCIA DERECHOS DE AUTOR</t>
  </si>
  <si>
    <t>CURSO JUICIOS ORALES FAMILIARES</t>
  </si>
  <si>
    <t>CICLO DE CONFERENCIAS: LOS JUICIOS ORALES EN MÉXICO Y SU BENEFICIO PARA LOS JÓVENES</t>
  </si>
  <si>
    <t>CICLO DE CONFERENCIAS. LOS JUICIOS ORALES EN MÉXICO Y SU BENEFICIO PARA LOS JÓVENES</t>
  </si>
  <si>
    <t xml:space="preserve">CICLO DE CONFERENCIAS. MITOS Y REALIDADES DE LA DEPRECIACIÓN DE LA MONEDA </t>
  </si>
  <si>
    <t>CICLO DE CONFERENCIAS. DERECHOS DE LAS PERSONAS CON DISCAPACIDAD</t>
  </si>
  <si>
    <t>DIFUSIÓN DE LA CULTURA JURISDICCIONAL</t>
  </si>
  <si>
    <t>TÉCNICAS DE NEGOCIACIÓN</t>
  </si>
  <si>
    <t>PROCESOS DE MEDIACIÓN</t>
  </si>
  <si>
    <t>ARCHIVOS</t>
  </si>
  <si>
    <t>DERECHO LABORAL</t>
  </si>
  <si>
    <t>AMPARO</t>
  </si>
  <si>
    <t>INFLUENCIA DE SENTENCIAS</t>
  </si>
  <si>
    <t>PATENTES</t>
  </si>
  <si>
    <t>DERECHOS DE AUTOR</t>
  </si>
  <si>
    <t>JUICIOS ORALES</t>
  </si>
  <si>
    <t>DEPRECIACIÓN DE LA MONEDA</t>
  </si>
  <si>
    <t>SAN LUIS POTOSÍ</t>
  </si>
  <si>
    <t>21 Y 28 DE SEPTIEMBRE</t>
  </si>
  <si>
    <t>11 Y 12 DE SEPTIEMBRE</t>
  </si>
  <si>
    <t>21 Y 28 DE OCTUBRE</t>
  </si>
  <si>
    <t xml:space="preserve">22 DE SEPTIEMBRE </t>
  </si>
  <si>
    <t xml:space="preserve">23  DE SEPTIEMBRE </t>
  </si>
  <si>
    <t xml:space="preserve">29 DE SEPTIEMBRE </t>
  </si>
  <si>
    <t>26 DE SEPTIEMBRE</t>
  </si>
  <si>
    <t>CONFERENCIA "EL DERECHO AL LIBRE DESARROLLO DE LA PERSONALIDAD EN EL DIVORCIOI"</t>
  </si>
  <si>
    <t>CURSO TALLER "APLICACIÓN DE LA PERSPECTIVA DE GÉNERO EN LAS RESOLUCIONES"</t>
  </si>
  <si>
    <t>CONFERENCIA "LAS AUDIENCIAS EN EL NUEVO SISTEMA ACUSATORIO ADVERSARIAL"</t>
  </si>
  <si>
    <t>VIDEOCONFERENCIA "ACOSO SEXUAL BULLYING"</t>
  </si>
  <si>
    <t xml:space="preserve">CURSO BÁSICO </t>
  </si>
  <si>
    <t>SISTEMA PENAL ACUSATORIO</t>
  </si>
  <si>
    <t>PENSAMIENTO CRÍTICO</t>
  </si>
  <si>
    <t>ERRADICACIÓN DE LA TORTURA, ASIGNATURA PENDIENTE</t>
  </si>
  <si>
    <t>DERECHOS HUMANOS; CÓMO SON IMPACTADOS POR LOS MEDIOS ALTERNATIVOS DE SOLUCIÓN DE CONFLICTOS</t>
  </si>
  <si>
    <t>EL SISTEMA DE JUSTICIA PENAL ACUSATORIO EN MÉXICO</t>
  </si>
  <si>
    <t>LA TEORÍA DEL CASO EN EL PROCESO PENAL ACUSATORIO MEXICANO</t>
  </si>
  <si>
    <t>3, 10, 17 Y 24 DE SEPTIEMBRE</t>
  </si>
  <si>
    <t>JUEZ RODRIGO BNÍTEZ PÉREZ</t>
  </si>
  <si>
    <t>GERMÁN MARTÍNEZ CISNEROS</t>
  </si>
  <si>
    <t>SANAE MERCEDES HINOJOSA TAOMORI</t>
  </si>
  <si>
    <t>MANUEL ALFONSO GARCÍA HERNÁNDEZ</t>
  </si>
  <si>
    <t>ENRIQUE DÍAZ ARANDA</t>
  </si>
  <si>
    <t>CONFERENCIA "EL JUICIO DE MAXIMILIANO"</t>
  </si>
  <si>
    <t>CONFERENCIA "EL JUICIO DE AMPARO Y LOS JUICIOS ORALES PENALES"</t>
  </si>
  <si>
    <t>CONFERENCIA "LAS PRUEBAS PERICIALES EN LOS JUICIOS ORALES EN MATERIA PENAL"</t>
  </si>
  <si>
    <t>CONFERENCIA "LA SENTENCIA EN EL JUICIO ORAL PENAL Y SU CUMPLIMIENTO"</t>
  </si>
  <si>
    <t>CONFERENCIA "EL ROL DEL FISCAL EN EL JUICIO ORAL PENAL"</t>
  </si>
  <si>
    <t>CONFERENCIA "LA FUNCIÓN DEL "POLICÍA" EN EL JUICIO ORAL"</t>
  </si>
  <si>
    <t>CONFERENCIA "LA JURISPRUDENCIA EN MATERIA DE LOS JUICIOS ORALES PENALES"</t>
  </si>
  <si>
    <t>TORREÓN</t>
  </si>
  <si>
    <t>TUXTLA GUTIÉRREZ</t>
  </si>
  <si>
    <t>OSCAR GUTIERREZ PARADA</t>
  </si>
  <si>
    <t>HUMBERTO HERNANDEZ HADDAD</t>
  </si>
  <si>
    <t>CURSO RACIONALIDAD DEL LEGISLADOR</t>
  </si>
  <si>
    <t>PRESENTACION DEL LIBRO COLOSIO Y RUIZ MASSIEU 20 AÑOS DESPUES</t>
  </si>
  <si>
    <t>CONFERENCIA LA CLAUSULA DE INTERPRETACION CONFORME Y EL PRINCIPIO PRO PERSONA</t>
  </si>
  <si>
    <t>TALLER ESTRATEGIAS DE LITIGACION EN MATERIA DE AMPARO. COMO HACER UNA DEMANDA DE AMPARO</t>
  </si>
  <si>
    <t>RACIONALIDAD DEL LEGISLADOR</t>
  </si>
  <si>
    <t>LIBRO COLOSIO Y RUIZ MASSIEU</t>
  </si>
  <si>
    <t>PRINCIPIO PRO PERSONA</t>
  </si>
  <si>
    <t>ELABORACION DE UNA DEMANDA DE AMPARO</t>
  </si>
  <si>
    <t>VERACRUZ</t>
  </si>
  <si>
    <t>CRÓNICAS</t>
  </si>
  <si>
    <t>0.00                 
0.00                              0.00</t>
  </si>
  <si>
    <t>AGUASCALIENTES</t>
  </si>
  <si>
    <t>CULIACÁN</t>
  </si>
  <si>
    <t>NO APLICA</t>
  </si>
  <si>
    <t>CHIHUAHUA</t>
  </si>
  <si>
    <t>GUADALAJARA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</si>
</sst>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0"/>
    <numFmt numFmtId="166" formatCode="&quot;$&quot;#,##0.00"/>
    <numFmt numFmtId="167" formatCode="#,##0.00\ "/>
    <numFmt numFmtId="168" formatCode="0.0000"/>
    <numFmt numFmtId="169" formatCode="[$$-80A]#,##0.00"/>
    <numFmt numFmtId="170" formatCode="&quot;$&quot;#,##0.00;[Red]&quot;$&quot;#,##0.00"/>
    <numFmt numFmtId="171" formatCode="[$-80A]d&quot; de &quot;mmmm&quot; de &quot;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9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" fontId="6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4" fontId="4" fillId="0" borderId="1" xfId="2" applyNumberFormat="1" applyFont="1" applyBorder="1" applyAlignment="1">
      <alignment horizontal="right" vertical="center" wrapText="1"/>
    </xf>
    <xf numFmtId="43" fontId="4" fillId="2" borderId="1" xfId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8" fontId="4" fillId="0" borderId="1" xfId="0" applyNumberFormat="1" applyFont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44" fontId="6" fillId="0" borderId="1" xfId="2" applyFont="1" applyFill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67" fontId="4" fillId="0" borderId="1" xfId="3" applyNumberFormat="1" applyFont="1" applyBorder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44" fontId="4" fillId="0" borderId="1" xfId="2" applyFont="1" applyFill="1" applyBorder="1" applyAlignment="1">
      <alignment horizontal="right" vertical="center" wrapText="1"/>
    </xf>
    <xf numFmtId="44" fontId="4" fillId="0" borderId="1" xfId="2" applyFont="1" applyBorder="1" applyAlignment="1">
      <alignment horizontal="right" vertical="center" wrapText="1"/>
    </xf>
    <xf numFmtId="44" fontId="6" fillId="0" borderId="1" xfId="2" applyFont="1" applyBorder="1" applyAlignment="1">
      <alignment horizontal="right" vertical="center" wrapText="1"/>
    </xf>
    <xf numFmtId="8" fontId="4" fillId="2" borderId="1" xfId="2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4" fontId="4" fillId="2" borderId="1" xfId="2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4" fontId="4" fillId="2" borderId="1" xfId="2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right" vertical="center" wrapText="1"/>
    </xf>
    <xf numFmtId="169" fontId="4" fillId="0" borderId="1" xfId="2" applyNumberFormat="1" applyFont="1" applyFill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8" fontId="4" fillId="0" borderId="1" xfId="0" applyNumberFormat="1" applyFont="1" applyFill="1" applyBorder="1" applyAlignment="1">
      <alignment horizontal="right" vertical="center" wrapText="1"/>
    </xf>
    <xf numFmtId="8" fontId="4" fillId="0" borderId="1" xfId="2" applyNumberFormat="1" applyFont="1" applyFill="1" applyBorder="1" applyAlignment="1">
      <alignment horizontal="right" vertical="center" wrapText="1"/>
    </xf>
    <xf numFmtId="8" fontId="6" fillId="0" borderId="1" xfId="2" applyNumberFormat="1" applyFont="1" applyFill="1" applyBorder="1" applyAlignment="1">
      <alignment horizontal="right" vertical="center" wrapText="1"/>
    </xf>
    <xf numFmtId="44" fontId="6" fillId="2" borderId="1" xfId="2" applyFont="1" applyFill="1" applyBorder="1" applyAlignment="1">
      <alignment horizontal="right" vertical="center" wrapText="1"/>
    </xf>
    <xf numFmtId="8" fontId="4" fillId="0" borderId="1" xfId="1" applyNumberFormat="1" applyFont="1" applyBorder="1" applyAlignment="1">
      <alignment horizontal="right" vertical="center" wrapText="1"/>
    </xf>
    <xf numFmtId="7" fontId="4" fillId="0" borderId="1" xfId="1" applyNumberFormat="1" applyFont="1" applyBorder="1" applyAlignment="1">
      <alignment horizontal="right" vertical="center" wrapText="1"/>
    </xf>
    <xf numFmtId="170" fontId="4" fillId="0" borderId="1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3" applyNumberFormat="1" applyFont="1" applyFill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43" fontId="6" fillId="0" borderId="1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16" fontId="4" fillId="0" borderId="3" xfId="0" applyNumberFormat="1" applyFont="1" applyBorder="1" applyAlignment="1">
      <alignment horizontal="center" vertical="center" wrapText="1"/>
    </xf>
    <xf numFmtId="16" fontId="4" fillId="0" borderId="4" xfId="0" applyNumberFormat="1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 applyProtection="1">
      <alignment horizontal="center" vertical="center" wrapText="1"/>
      <protection locked="0"/>
    </xf>
    <xf numFmtId="0" fontId="6" fillId="0" borderId="3" xfId="0" quotePrefix="1" applyFont="1" applyBorder="1" applyAlignment="1" applyProtection="1">
      <alignment horizontal="center" vertical="center" wrapText="1"/>
      <protection locked="0"/>
    </xf>
    <xf numFmtId="0" fontId="6" fillId="0" borderId="4" xfId="0" quotePrefix="1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1" fontId="4" fillId="0" borderId="2" xfId="0" applyNumberFormat="1" applyFont="1" applyBorder="1" applyAlignment="1">
      <alignment horizontal="center" vertical="center" wrapText="1"/>
    </xf>
    <xf numFmtId="171" fontId="4" fillId="0" borderId="3" xfId="0" applyNumberFormat="1" applyFont="1" applyBorder="1" applyAlignment="1">
      <alignment horizontal="center" vertical="center" wrapText="1"/>
    </xf>
    <xf numFmtId="171" fontId="4" fillId="0" borderId="4" xfId="0" applyNumberFormat="1" applyFont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2" xfId="0" applyNumberFormat="1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5" fontId="4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5" fontId="4" fillId="0" borderId="2" xfId="3" applyNumberFormat="1" applyFont="1" applyFill="1" applyBorder="1" applyAlignment="1">
      <alignment horizontal="center" vertical="center" wrapText="1"/>
    </xf>
    <xf numFmtId="15" fontId="4" fillId="0" borderId="4" xfId="3" applyNumberFormat="1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16" fontId="4" fillId="0" borderId="3" xfId="0" applyNumberFormat="1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20"/>
  <sheetViews>
    <sheetView tabSelected="1" workbookViewId="0">
      <pane ySplit="1" topLeftCell="A2" activePane="bottomLeft" state="frozen"/>
      <selection pane="bottomLeft" activeCell="C644" sqref="C644:C646"/>
    </sheetView>
  </sheetViews>
  <sheetFormatPr baseColWidth="10" defaultColWidth="11.42578125" defaultRowHeight="14.25" x14ac:dyDescent="0.25"/>
  <cols>
    <col min="1" max="1" width="17.140625" style="30" customWidth="1"/>
    <col min="2" max="2" width="29.140625" style="30" customWidth="1"/>
    <col min="3" max="3" width="49" style="30" customWidth="1"/>
    <col min="4" max="4" width="43.140625" style="30" customWidth="1"/>
    <col min="5" max="5" width="20.28515625" style="30" customWidth="1"/>
    <col min="6" max="6" width="15" style="30" customWidth="1"/>
    <col min="7" max="8" width="20.5703125" style="30" customWidth="1"/>
    <col min="9" max="16384" width="11.42578125" style="30"/>
  </cols>
  <sheetData>
    <row r="1" spans="1: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15" t="s">
        <v>8</v>
      </c>
      <c r="B2" s="127" t="s">
        <v>9</v>
      </c>
      <c r="C2" s="127" t="s">
        <v>10</v>
      </c>
      <c r="D2" s="127" t="s">
        <v>10</v>
      </c>
      <c r="E2" s="115" t="s">
        <v>11</v>
      </c>
      <c r="F2" s="195" t="s">
        <v>12</v>
      </c>
      <c r="G2" s="34"/>
      <c r="H2" s="34"/>
    </row>
    <row r="3" spans="1:8" x14ac:dyDescent="0.25">
      <c r="A3" s="115"/>
      <c r="B3" s="127"/>
      <c r="C3" s="127"/>
      <c r="D3" s="127"/>
      <c r="E3" s="115"/>
      <c r="F3" s="115"/>
      <c r="G3" s="34">
        <v>709.5</v>
      </c>
      <c r="H3" s="35">
        <v>0</v>
      </c>
    </row>
    <row r="4" spans="1:8" x14ac:dyDescent="0.25">
      <c r="A4" s="115"/>
      <c r="B4" s="127"/>
      <c r="C4" s="127"/>
      <c r="D4" s="127"/>
      <c r="E4" s="115"/>
      <c r="F4" s="115"/>
      <c r="G4" s="34"/>
      <c r="H4" s="36"/>
    </row>
    <row r="5" spans="1:8" ht="24.95" customHeight="1" x14ac:dyDescent="0.25">
      <c r="A5" s="115" t="s">
        <v>13</v>
      </c>
      <c r="B5" s="127" t="s">
        <v>14</v>
      </c>
      <c r="C5" s="127" t="s">
        <v>15</v>
      </c>
      <c r="D5" s="127" t="s">
        <v>15</v>
      </c>
      <c r="E5" s="115" t="s">
        <v>11</v>
      </c>
      <c r="F5" s="195" t="s">
        <v>16</v>
      </c>
      <c r="G5" s="34"/>
      <c r="H5" s="34"/>
    </row>
    <row r="6" spans="1:8" ht="24.95" customHeight="1" x14ac:dyDescent="0.25">
      <c r="A6" s="115"/>
      <c r="B6" s="127"/>
      <c r="C6" s="127"/>
      <c r="D6" s="127"/>
      <c r="E6" s="115"/>
      <c r="F6" s="115"/>
      <c r="G6" s="34">
        <v>1000</v>
      </c>
      <c r="H6" s="35">
        <v>0</v>
      </c>
    </row>
    <row r="7" spans="1:8" ht="24.95" customHeight="1" x14ac:dyDescent="0.25">
      <c r="A7" s="115"/>
      <c r="B7" s="127"/>
      <c r="C7" s="127"/>
      <c r="D7" s="127"/>
      <c r="E7" s="115"/>
      <c r="F7" s="115"/>
      <c r="G7" s="34"/>
      <c r="H7" s="36"/>
    </row>
    <row r="8" spans="1:8" ht="24.95" customHeight="1" x14ac:dyDescent="0.25">
      <c r="A8" s="115" t="s">
        <v>17</v>
      </c>
      <c r="B8" s="127" t="s">
        <v>18</v>
      </c>
      <c r="C8" s="127" t="s">
        <v>19</v>
      </c>
      <c r="D8" s="127" t="s">
        <v>19</v>
      </c>
      <c r="E8" s="115" t="s">
        <v>11</v>
      </c>
      <c r="F8" s="195" t="s">
        <v>20</v>
      </c>
      <c r="G8" s="34"/>
      <c r="H8" s="34"/>
    </row>
    <row r="9" spans="1:8" ht="24.95" customHeight="1" x14ac:dyDescent="0.25">
      <c r="A9" s="115"/>
      <c r="B9" s="127"/>
      <c r="C9" s="127"/>
      <c r="D9" s="127"/>
      <c r="E9" s="115"/>
      <c r="F9" s="115"/>
      <c r="G9" s="34">
        <v>1000</v>
      </c>
      <c r="H9" s="35">
        <v>0</v>
      </c>
    </row>
    <row r="10" spans="1:8" ht="24.95" customHeight="1" x14ac:dyDescent="0.25">
      <c r="A10" s="115"/>
      <c r="B10" s="127"/>
      <c r="C10" s="127"/>
      <c r="D10" s="127"/>
      <c r="E10" s="115"/>
      <c r="F10" s="115"/>
      <c r="G10" s="34"/>
      <c r="H10" s="36"/>
    </row>
    <row r="11" spans="1:8" ht="24.95" customHeight="1" x14ac:dyDescent="0.25">
      <c r="A11" s="80" t="s">
        <v>1170</v>
      </c>
      <c r="B11" s="81" t="s">
        <v>1170</v>
      </c>
      <c r="C11" s="81" t="s">
        <v>1170</v>
      </c>
      <c r="D11" s="81" t="s">
        <v>1170</v>
      </c>
      <c r="E11" s="80" t="s">
        <v>1168</v>
      </c>
      <c r="F11" s="80" t="s">
        <v>1170</v>
      </c>
      <c r="G11" s="34" t="s">
        <v>1170</v>
      </c>
      <c r="H11" s="36" t="s">
        <v>1170</v>
      </c>
    </row>
    <row r="12" spans="1:8" x14ac:dyDescent="0.25">
      <c r="A12" s="93" t="s">
        <v>21</v>
      </c>
      <c r="B12" s="93" t="s">
        <v>22</v>
      </c>
      <c r="C12" s="93" t="s">
        <v>23</v>
      </c>
      <c r="D12" s="93" t="s">
        <v>24</v>
      </c>
      <c r="E12" s="93" t="s">
        <v>25</v>
      </c>
      <c r="F12" s="165" t="s">
        <v>26</v>
      </c>
      <c r="G12" s="35">
        <v>0</v>
      </c>
      <c r="H12" s="35">
        <v>0</v>
      </c>
    </row>
    <row r="13" spans="1:8" x14ac:dyDescent="0.25">
      <c r="A13" s="94"/>
      <c r="B13" s="94"/>
      <c r="C13" s="94"/>
      <c r="D13" s="94"/>
      <c r="E13" s="94"/>
      <c r="F13" s="166"/>
      <c r="G13" s="35">
        <v>0</v>
      </c>
      <c r="H13" s="35">
        <v>0</v>
      </c>
    </row>
    <row r="14" spans="1:8" x14ac:dyDescent="0.25">
      <c r="A14" s="95"/>
      <c r="B14" s="95"/>
      <c r="C14" s="95"/>
      <c r="D14" s="95"/>
      <c r="E14" s="95"/>
      <c r="F14" s="167"/>
      <c r="G14" s="37"/>
      <c r="H14" s="35">
        <v>0</v>
      </c>
    </row>
    <row r="15" spans="1:8" x14ac:dyDescent="0.25">
      <c r="A15" s="93" t="s">
        <v>1170</v>
      </c>
      <c r="B15" s="93" t="s">
        <v>27</v>
      </c>
      <c r="C15" s="93" t="s">
        <v>28</v>
      </c>
      <c r="D15" s="93" t="s">
        <v>29</v>
      </c>
      <c r="E15" s="93" t="s">
        <v>25</v>
      </c>
      <c r="F15" s="165" t="s">
        <v>30</v>
      </c>
      <c r="G15" s="35">
        <v>0</v>
      </c>
      <c r="H15" s="35">
        <v>0</v>
      </c>
    </row>
    <row r="16" spans="1:8" x14ac:dyDescent="0.25">
      <c r="A16" s="94"/>
      <c r="B16" s="94"/>
      <c r="C16" s="94"/>
      <c r="D16" s="94"/>
      <c r="E16" s="94"/>
      <c r="F16" s="166"/>
      <c r="G16" s="35">
        <v>0</v>
      </c>
      <c r="H16" s="35">
        <v>0</v>
      </c>
    </row>
    <row r="17" spans="1:8" x14ac:dyDescent="0.25">
      <c r="A17" s="95"/>
      <c r="B17" s="95"/>
      <c r="C17" s="95"/>
      <c r="D17" s="95"/>
      <c r="E17" s="95"/>
      <c r="F17" s="167"/>
      <c r="G17" s="37"/>
      <c r="H17" s="35">
        <v>0</v>
      </c>
    </row>
    <row r="18" spans="1:8" x14ac:dyDescent="0.25">
      <c r="A18" s="93" t="s">
        <v>1170</v>
      </c>
      <c r="B18" s="93" t="s">
        <v>31</v>
      </c>
      <c r="C18" s="93" t="s">
        <v>32</v>
      </c>
      <c r="D18" s="93" t="s">
        <v>33</v>
      </c>
      <c r="E18" s="93" t="s">
        <v>25</v>
      </c>
      <c r="F18" s="165" t="s">
        <v>34</v>
      </c>
      <c r="G18" s="35">
        <v>0</v>
      </c>
      <c r="H18" s="35">
        <v>0</v>
      </c>
    </row>
    <row r="19" spans="1:8" x14ac:dyDescent="0.25">
      <c r="A19" s="94"/>
      <c r="B19" s="94"/>
      <c r="C19" s="94"/>
      <c r="D19" s="94"/>
      <c r="E19" s="94"/>
      <c r="F19" s="166"/>
      <c r="G19" s="35"/>
      <c r="H19" s="35"/>
    </row>
    <row r="20" spans="1:8" x14ac:dyDescent="0.25">
      <c r="A20" s="94"/>
      <c r="B20" s="94"/>
      <c r="C20" s="94"/>
      <c r="D20" s="94"/>
      <c r="E20" s="94"/>
      <c r="F20" s="166"/>
      <c r="G20" s="35">
        <v>0</v>
      </c>
      <c r="H20" s="35">
        <v>0</v>
      </c>
    </row>
    <row r="21" spans="1:8" x14ac:dyDescent="0.25">
      <c r="A21" s="95"/>
      <c r="B21" s="95"/>
      <c r="C21" s="95"/>
      <c r="D21" s="95"/>
      <c r="E21" s="95"/>
      <c r="F21" s="167"/>
      <c r="G21" s="37"/>
      <c r="H21" s="35">
        <v>0</v>
      </c>
    </row>
    <row r="22" spans="1:8" ht="15" customHeight="1" x14ac:dyDescent="0.25">
      <c r="A22" s="102" t="s">
        <v>35</v>
      </c>
      <c r="B22" s="102" t="s">
        <v>36</v>
      </c>
      <c r="C22" s="121" t="s">
        <v>37</v>
      </c>
      <c r="D22" s="121" t="s">
        <v>38</v>
      </c>
      <c r="E22" s="102" t="s">
        <v>39</v>
      </c>
      <c r="F22" s="192" t="s">
        <v>40</v>
      </c>
      <c r="G22" s="38">
        <v>0</v>
      </c>
      <c r="H22" s="39">
        <v>0</v>
      </c>
    </row>
    <row r="23" spans="1:8" ht="15" customHeight="1" x14ac:dyDescent="0.25">
      <c r="A23" s="103"/>
      <c r="B23" s="103"/>
      <c r="C23" s="122"/>
      <c r="D23" s="122"/>
      <c r="E23" s="103"/>
      <c r="F23" s="193"/>
      <c r="G23" s="38">
        <v>327</v>
      </c>
      <c r="H23" s="38">
        <v>0</v>
      </c>
    </row>
    <row r="24" spans="1:8" ht="15" customHeight="1" x14ac:dyDescent="0.25">
      <c r="A24" s="104"/>
      <c r="B24" s="104"/>
      <c r="C24" s="123"/>
      <c r="D24" s="123"/>
      <c r="E24" s="104"/>
      <c r="F24" s="194"/>
      <c r="G24" s="39">
        <v>0</v>
      </c>
      <c r="H24" s="39">
        <v>0</v>
      </c>
    </row>
    <row r="25" spans="1:8" ht="15" customHeight="1" x14ac:dyDescent="0.25">
      <c r="A25" s="102" t="s">
        <v>41</v>
      </c>
      <c r="B25" s="102" t="s">
        <v>42</v>
      </c>
      <c r="C25" s="121" t="s">
        <v>37</v>
      </c>
      <c r="D25" s="121" t="s">
        <v>43</v>
      </c>
      <c r="E25" s="102" t="s">
        <v>39</v>
      </c>
      <c r="F25" s="192" t="s">
        <v>44</v>
      </c>
      <c r="G25" s="38">
        <v>0</v>
      </c>
      <c r="H25" s="38">
        <v>0</v>
      </c>
    </row>
    <row r="26" spans="1:8" ht="15" customHeight="1" x14ac:dyDescent="0.25">
      <c r="A26" s="103"/>
      <c r="B26" s="103"/>
      <c r="C26" s="122"/>
      <c r="D26" s="122"/>
      <c r="E26" s="103"/>
      <c r="F26" s="193"/>
      <c r="G26" s="38">
        <v>1000</v>
      </c>
      <c r="H26" s="38">
        <v>0</v>
      </c>
    </row>
    <row r="27" spans="1:8" ht="15" customHeight="1" x14ac:dyDescent="0.25">
      <c r="A27" s="104"/>
      <c r="B27" s="104"/>
      <c r="C27" s="123"/>
      <c r="D27" s="123"/>
      <c r="E27" s="104"/>
      <c r="F27" s="194"/>
      <c r="G27" s="39">
        <v>0</v>
      </c>
      <c r="H27" s="39">
        <v>0</v>
      </c>
    </row>
    <row r="28" spans="1:8" ht="42.75" x14ac:dyDescent="0.25">
      <c r="A28" s="6" t="s">
        <v>45</v>
      </c>
      <c r="B28" s="6" t="s">
        <v>46</v>
      </c>
      <c r="C28" s="8" t="s">
        <v>47</v>
      </c>
      <c r="D28" s="8" t="s">
        <v>48</v>
      </c>
      <c r="E28" s="8" t="s">
        <v>1058</v>
      </c>
      <c r="F28" s="9" t="s">
        <v>49</v>
      </c>
      <c r="G28" s="40" t="s">
        <v>50</v>
      </c>
      <c r="H28" s="41" t="s">
        <v>51</v>
      </c>
    </row>
    <row r="29" spans="1:8" ht="42.75" x14ac:dyDescent="0.25">
      <c r="A29" s="6" t="s">
        <v>45</v>
      </c>
      <c r="B29" s="6" t="s">
        <v>52</v>
      </c>
      <c r="C29" s="8" t="s">
        <v>53</v>
      </c>
      <c r="D29" s="8" t="s">
        <v>54</v>
      </c>
      <c r="E29" s="8" t="s">
        <v>1058</v>
      </c>
      <c r="F29" s="9" t="s">
        <v>44</v>
      </c>
      <c r="G29" s="40" t="s">
        <v>50</v>
      </c>
      <c r="H29" s="41" t="s">
        <v>51</v>
      </c>
    </row>
    <row r="30" spans="1:8" ht="20.100000000000001" customHeight="1" x14ac:dyDescent="0.25">
      <c r="A30" s="102" t="s">
        <v>59</v>
      </c>
      <c r="B30" s="102" t="s">
        <v>55</v>
      </c>
      <c r="C30" s="102" t="s">
        <v>53</v>
      </c>
      <c r="D30" s="102" t="s">
        <v>56</v>
      </c>
      <c r="E30" s="102" t="s">
        <v>57</v>
      </c>
      <c r="F30" s="102" t="s">
        <v>58</v>
      </c>
      <c r="G30" s="42">
        <v>1475</v>
      </c>
      <c r="H30" s="42"/>
    </row>
    <row r="31" spans="1:8" ht="20.100000000000001" customHeight="1" x14ac:dyDescent="0.25">
      <c r="A31" s="103"/>
      <c r="B31" s="103"/>
      <c r="C31" s="103"/>
      <c r="D31" s="103"/>
      <c r="E31" s="133"/>
      <c r="F31" s="103"/>
      <c r="G31" s="42">
        <v>650</v>
      </c>
      <c r="H31" s="42">
        <v>1302.0899999999999</v>
      </c>
    </row>
    <row r="32" spans="1:8" ht="20.100000000000001" customHeight="1" x14ac:dyDescent="0.25">
      <c r="A32" s="104"/>
      <c r="B32" s="104"/>
      <c r="C32" s="104"/>
      <c r="D32" s="104"/>
      <c r="E32" s="134"/>
      <c r="F32" s="104"/>
      <c r="G32" s="42"/>
      <c r="H32" s="42"/>
    </row>
    <row r="33" spans="1:8" ht="15" customHeight="1" x14ac:dyDescent="0.25">
      <c r="A33" s="102" t="s">
        <v>59</v>
      </c>
      <c r="B33" s="102" t="s">
        <v>60</v>
      </c>
      <c r="C33" s="102" t="s">
        <v>61</v>
      </c>
      <c r="D33" s="102" t="s">
        <v>62</v>
      </c>
      <c r="E33" s="102" t="s">
        <v>57</v>
      </c>
      <c r="F33" s="102" t="s">
        <v>63</v>
      </c>
      <c r="G33" s="42">
        <v>1475</v>
      </c>
      <c r="H33" s="42"/>
    </row>
    <row r="34" spans="1:8" x14ac:dyDescent="0.25">
      <c r="A34" s="103"/>
      <c r="B34" s="103"/>
      <c r="C34" s="103"/>
      <c r="D34" s="103"/>
      <c r="E34" s="133"/>
      <c r="F34" s="103"/>
      <c r="G34" s="42">
        <v>633</v>
      </c>
      <c r="H34" s="42">
        <v>1111.1099999999999</v>
      </c>
    </row>
    <row r="35" spans="1:8" x14ac:dyDescent="0.25">
      <c r="A35" s="104"/>
      <c r="B35" s="104"/>
      <c r="C35" s="104"/>
      <c r="D35" s="104"/>
      <c r="E35" s="134"/>
      <c r="F35" s="104"/>
      <c r="G35" s="42"/>
      <c r="H35" s="42"/>
    </row>
    <row r="36" spans="1:8" x14ac:dyDescent="0.25">
      <c r="A36" s="127" t="s">
        <v>64</v>
      </c>
      <c r="B36" s="127" t="s">
        <v>65</v>
      </c>
      <c r="C36" s="127" t="s">
        <v>66</v>
      </c>
      <c r="D36" s="127" t="s">
        <v>1170</v>
      </c>
      <c r="E36" s="127" t="s">
        <v>67</v>
      </c>
      <c r="F36" s="191" t="s">
        <v>49</v>
      </c>
      <c r="G36" s="41">
        <v>1790</v>
      </c>
      <c r="H36" s="41">
        <v>0</v>
      </c>
    </row>
    <row r="37" spans="1:8" x14ac:dyDescent="0.25">
      <c r="A37" s="127"/>
      <c r="B37" s="127"/>
      <c r="C37" s="127"/>
      <c r="D37" s="127"/>
      <c r="E37" s="127"/>
      <c r="F37" s="191"/>
      <c r="G37" s="41">
        <v>722.5</v>
      </c>
      <c r="H37" s="41">
        <v>83</v>
      </c>
    </row>
    <row r="38" spans="1:8" x14ac:dyDescent="0.25">
      <c r="A38" s="127"/>
      <c r="B38" s="127"/>
      <c r="C38" s="127"/>
      <c r="D38" s="127"/>
      <c r="E38" s="127"/>
      <c r="F38" s="191"/>
      <c r="G38" s="41">
        <v>0</v>
      </c>
      <c r="H38" s="41">
        <v>0</v>
      </c>
    </row>
    <row r="39" spans="1:8" x14ac:dyDescent="0.25">
      <c r="A39" s="127" t="s">
        <v>68</v>
      </c>
      <c r="B39" s="127" t="s">
        <v>69</v>
      </c>
      <c r="C39" s="127" t="s">
        <v>70</v>
      </c>
      <c r="D39" s="127" t="s">
        <v>1170</v>
      </c>
      <c r="E39" s="127" t="s">
        <v>67</v>
      </c>
      <c r="F39" s="190" t="s">
        <v>49</v>
      </c>
      <c r="G39" s="41">
        <v>1495</v>
      </c>
      <c r="H39" s="41">
        <v>0</v>
      </c>
    </row>
    <row r="40" spans="1:8" x14ac:dyDescent="0.25">
      <c r="A40" s="127"/>
      <c r="B40" s="127"/>
      <c r="C40" s="127"/>
      <c r="D40" s="127"/>
      <c r="E40" s="127"/>
      <c r="F40" s="127"/>
      <c r="G40" s="41">
        <v>722.5</v>
      </c>
      <c r="H40" s="41">
        <v>542.79999999999995</v>
      </c>
    </row>
    <row r="41" spans="1:8" x14ac:dyDescent="0.25">
      <c r="A41" s="127"/>
      <c r="B41" s="127"/>
      <c r="C41" s="127"/>
      <c r="D41" s="127"/>
      <c r="E41" s="127"/>
      <c r="F41" s="127"/>
      <c r="G41" s="41">
        <v>0</v>
      </c>
      <c r="H41" s="41">
        <v>0</v>
      </c>
    </row>
    <row r="42" spans="1:8" x14ac:dyDescent="0.25">
      <c r="A42" s="127" t="s">
        <v>71</v>
      </c>
      <c r="B42" s="127" t="s">
        <v>72</v>
      </c>
      <c r="C42" s="127" t="s">
        <v>73</v>
      </c>
      <c r="D42" s="127" t="s">
        <v>1170</v>
      </c>
      <c r="E42" s="127" t="s">
        <v>67</v>
      </c>
      <c r="F42" s="190" t="s">
        <v>26</v>
      </c>
      <c r="G42" s="41">
        <v>1790</v>
      </c>
      <c r="H42" s="41">
        <v>0</v>
      </c>
    </row>
    <row r="43" spans="1:8" x14ac:dyDescent="0.25">
      <c r="A43" s="127"/>
      <c r="B43" s="127"/>
      <c r="C43" s="127"/>
      <c r="D43" s="127"/>
      <c r="E43" s="127"/>
      <c r="F43" s="127"/>
      <c r="G43" s="41">
        <v>421</v>
      </c>
      <c r="H43" s="41">
        <v>183</v>
      </c>
    </row>
    <row r="44" spans="1:8" x14ac:dyDescent="0.25">
      <c r="A44" s="127"/>
      <c r="B44" s="127"/>
      <c r="C44" s="127"/>
      <c r="D44" s="127"/>
      <c r="E44" s="127"/>
      <c r="F44" s="127"/>
      <c r="G44" s="41">
        <v>0</v>
      </c>
      <c r="H44" s="41">
        <v>0</v>
      </c>
    </row>
    <row r="45" spans="1:8" x14ac:dyDescent="0.25">
      <c r="A45" s="127" t="s">
        <v>74</v>
      </c>
      <c r="B45" s="127" t="s">
        <v>75</v>
      </c>
      <c r="C45" s="127" t="s">
        <v>76</v>
      </c>
      <c r="D45" s="127" t="s">
        <v>1170</v>
      </c>
      <c r="E45" s="127" t="s">
        <v>67</v>
      </c>
      <c r="F45" s="190" t="s">
        <v>77</v>
      </c>
      <c r="G45" s="41">
        <v>2415</v>
      </c>
      <c r="H45" s="41">
        <v>3124.8</v>
      </c>
    </row>
    <row r="46" spans="1:8" x14ac:dyDescent="0.25">
      <c r="A46" s="127"/>
      <c r="B46" s="127"/>
      <c r="C46" s="127"/>
      <c r="D46" s="127"/>
      <c r="E46" s="127"/>
      <c r="F46" s="127"/>
      <c r="G46" s="41">
        <v>1000</v>
      </c>
      <c r="H46" s="41">
        <v>245</v>
      </c>
    </row>
    <row r="47" spans="1:8" x14ac:dyDescent="0.25">
      <c r="A47" s="127"/>
      <c r="B47" s="127"/>
      <c r="C47" s="127"/>
      <c r="D47" s="127"/>
      <c r="E47" s="127"/>
      <c r="F47" s="127"/>
      <c r="G47" s="41">
        <v>0</v>
      </c>
      <c r="H47" s="41">
        <v>0</v>
      </c>
    </row>
    <row r="48" spans="1:8" x14ac:dyDescent="0.25">
      <c r="A48" s="127" t="s">
        <v>78</v>
      </c>
      <c r="B48" s="127" t="s">
        <v>79</v>
      </c>
      <c r="C48" s="127" t="s">
        <v>80</v>
      </c>
      <c r="D48" s="127" t="s">
        <v>1170</v>
      </c>
      <c r="E48" s="127" t="s">
        <v>67</v>
      </c>
      <c r="F48" s="190" t="s">
        <v>44</v>
      </c>
      <c r="G48" s="41">
        <v>0</v>
      </c>
      <c r="H48" s="41">
        <v>0</v>
      </c>
    </row>
    <row r="49" spans="1:8" x14ac:dyDescent="0.25">
      <c r="A49" s="127"/>
      <c r="B49" s="127"/>
      <c r="C49" s="127"/>
      <c r="D49" s="127"/>
      <c r="E49" s="127"/>
      <c r="F49" s="127"/>
      <c r="G49" s="41">
        <v>0</v>
      </c>
      <c r="H49" s="41">
        <v>0</v>
      </c>
    </row>
    <row r="50" spans="1:8" x14ac:dyDescent="0.25">
      <c r="A50" s="127"/>
      <c r="B50" s="127"/>
      <c r="C50" s="127"/>
      <c r="D50" s="127"/>
      <c r="E50" s="127"/>
      <c r="F50" s="127"/>
      <c r="G50" s="41">
        <v>0</v>
      </c>
      <c r="H50" s="41">
        <v>0</v>
      </c>
    </row>
    <row r="51" spans="1:8" x14ac:dyDescent="0.25">
      <c r="A51" s="127" t="s">
        <v>81</v>
      </c>
      <c r="B51" s="127" t="s">
        <v>82</v>
      </c>
      <c r="C51" s="127" t="s">
        <v>83</v>
      </c>
      <c r="D51" s="127" t="s">
        <v>1170</v>
      </c>
      <c r="E51" s="127" t="s">
        <v>67</v>
      </c>
      <c r="F51" s="190" t="s">
        <v>84</v>
      </c>
      <c r="G51" s="41">
        <v>1065</v>
      </c>
      <c r="H51" s="41">
        <v>2971.79</v>
      </c>
    </row>
    <row r="52" spans="1:8" x14ac:dyDescent="0.25">
      <c r="A52" s="127"/>
      <c r="B52" s="127"/>
      <c r="C52" s="127"/>
      <c r="D52" s="127"/>
      <c r="E52" s="127"/>
      <c r="F52" s="127"/>
      <c r="G52" s="41">
        <v>750</v>
      </c>
      <c r="H52" s="41">
        <v>0</v>
      </c>
    </row>
    <row r="53" spans="1:8" x14ac:dyDescent="0.25">
      <c r="A53" s="127"/>
      <c r="B53" s="127"/>
      <c r="C53" s="127"/>
      <c r="D53" s="127"/>
      <c r="E53" s="127"/>
      <c r="F53" s="127"/>
      <c r="G53" s="41">
        <v>0</v>
      </c>
      <c r="H53" s="41">
        <v>0</v>
      </c>
    </row>
    <row r="54" spans="1:8" x14ac:dyDescent="0.25">
      <c r="A54" s="127" t="s">
        <v>85</v>
      </c>
      <c r="B54" s="127" t="s">
        <v>86</v>
      </c>
      <c r="C54" s="127" t="s">
        <v>87</v>
      </c>
      <c r="D54" s="127" t="s">
        <v>1170</v>
      </c>
      <c r="E54" s="127" t="s">
        <v>67</v>
      </c>
      <c r="F54" s="190" t="s">
        <v>88</v>
      </c>
      <c r="G54" s="41">
        <v>0</v>
      </c>
      <c r="H54" s="41">
        <v>0</v>
      </c>
    </row>
    <row r="55" spans="1:8" x14ac:dyDescent="0.25">
      <c r="A55" s="127"/>
      <c r="B55" s="127"/>
      <c r="C55" s="127"/>
      <c r="D55" s="127"/>
      <c r="E55" s="127"/>
      <c r="F55" s="127"/>
      <c r="G55" s="41">
        <v>0</v>
      </c>
      <c r="H55" s="41">
        <v>0</v>
      </c>
    </row>
    <row r="56" spans="1:8" x14ac:dyDescent="0.25">
      <c r="A56" s="127"/>
      <c r="B56" s="127"/>
      <c r="C56" s="127"/>
      <c r="D56" s="127"/>
      <c r="E56" s="127"/>
      <c r="F56" s="127"/>
      <c r="G56" s="41">
        <v>0</v>
      </c>
      <c r="H56" s="41">
        <v>0</v>
      </c>
    </row>
    <row r="57" spans="1:8" x14ac:dyDescent="0.25">
      <c r="A57" s="127" t="s">
        <v>89</v>
      </c>
      <c r="B57" s="127" t="s">
        <v>90</v>
      </c>
      <c r="C57" s="127" t="s">
        <v>91</v>
      </c>
      <c r="D57" s="127" t="s">
        <v>1170</v>
      </c>
      <c r="E57" s="127" t="s">
        <v>67</v>
      </c>
      <c r="F57" s="190" t="s">
        <v>92</v>
      </c>
      <c r="G57" s="41">
        <v>2898</v>
      </c>
      <c r="H57" s="41">
        <v>2972.39</v>
      </c>
    </row>
    <row r="58" spans="1:8" x14ac:dyDescent="0.25">
      <c r="A58" s="127"/>
      <c r="B58" s="127"/>
      <c r="C58" s="127"/>
      <c r="D58" s="127"/>
      <c r="E58" s="127"/>
      <c r="F58" s="190"/>
      <c r="G58" s="41">
        <v>1204</v>
      </c>
      <c r="H58" s="41">
        <v>0</v>
      </c>
    </row>
    <row r="59" spans="1:8" x14ac:dyDescent="0.25">
      <c r="A59" s="127"/>
      <c r="B59" s="127"/>
      <c r="C59" s="127"/>
      <c r="D59" s="127"/>
      <c r="E59" s="127"/>
      <c r="F59" s="190"/>
      <c r="G59" s="41">
        <v>0</v>
      </c>
      <c r="H59" s="41">
        <v>0</v>
      </c>
    </row>
    <row r="60" spans="1:8" x14ac:dyDescent="0.25">
      <c r="A60" s="127" t="s">
        <v>93</v>
      </c>
      <c r="B60" s="127" t="s">
        <v>94</v>
      </c>
      <c r="C60" s="127" t="s">
        <v>91</v>
      </c>
      <c r="D60" s="127" t="s">
        <v>1170</v>
      </c>
      <c r="E60" s="127" t="s">
        <v>67</v>
      </c>
      <c r="F60" s="190" t="s">
        <v>92</v>
      </c>
      <c r="G60" s="41">
        <v>0</v>
      </c>
      <c r="H60" s="41">
        <v>2972.39</v>
      </c>
    </row>
    <row r="61" spans="1:8" x14ac:dyDescent="0.25">
      <c r="A61" s="127"/>
      <c r="B61" s="127"/>
      <c r="C61" s="127"/>
      <c r="D61" s="127"/>
      <c r="E61" s="127"/>
      <c r="F61" s="190"/>
      <c r="G61" s="41">
        <v>1204</v>
      </c>
      <c r="H61" s="41">
        <v>0</v>
      </c>
    </row>
    <row r="62" spans="1:8" x14ac:dyDescent="0.25">
      <c r="A62" s="127"/>
      <c r="B62" s="127"/>
      <c r="C62" s="127"/>
      <c r="D62" s="127"/>
      <c r="E62" s="127"/>
      <c r="F62" s="190"/>
      <c r="G62" s="41">
        <v>0</v>
      </c>
      <c r="H62" s="41">
        <v>0</v>
      </c>
    </row>
    <row r="63" spans="1:8" x14ac:dyDescent="0.25">
      <c r="A63" s="127" t="s">
        <v>95</v>
      </c>
      <c r="B63" s="127" t="s">
        <v>96</v>
      </c>
      <c r="C63" s="127" t="s">
        <v>97</v>
      </c>
      <c r="D63" s="127" t="s">
        <v>1170</v>
      </c>
      <c r="E63" s="127" t="s">
        <v>67</v>
      </c>
      <c r="F63" s="190" t="s">
        <v>98</v>
      </c>
      <c r="G63" s="41">
        <v>0</v>
      </c>
      <c r="H63" s="41">
        <v>0</v>
      </c>
    </row>
    <row r="64" spans="1:8" x14ac:dyDescent="0.25">
      <c r="A64" s="127"/>
      <c r="B64" s="127"/>
      <c r="C64" s="127"/>
      <c r="D64" s="127"/>
      <c r="E64" s="127"/>
      <c r="F64" s="190"/>
      <c r="G64" s="41">
        <v>0</v>
      </c>
      <c r="H64" s="41">
        <v>0</v>
      </c>
    </row>
    <row r="65" spans="1:8" x14ac:dyDescent="0.25">
      <c r="A65" s="127"/>
      <c r="B65" s="127"/>
      <c r="C65" s="127"/>
      <c r="D65" s="127"/>
      <c r="E65" s="127"/>
      <c r="F65" s="190"/>
      <c r="G65" s="41">
        <v>0</v>
      </c>
      <c r="H65" s="41">
        <v>0</v>
      </c>
    </row>
    <row r="66" spans="1:8" x14ac:dyDescent="0.25">
      <c r="A66" s="127" t="s">
        <v>99</v>
      </c>
      <c r="B66" s="127" t="s">
        <v>100</v>
      </c>
      <c r="C66" s="127" t="s">
        <v>101</v>
      </c>
      <c r="D66" s="127" t="s">
        <v>1170</v>
      </c>
      <c r="E66" s="127" t="s">
        <v>67</v>
      </c>
      <c r="F66" s="190" t="s">
        <v>102</v>
      </c>
      <c r="G66" s="41">
        <v>0</v>
      </c>
      <c r="H66" s="41">
        <v>0</v>
      </c>
    </row>
    <row r="67" spans="1:8" x14ac:dyDescent="0.25">
      <c r="A67" s="127"/>
      <c r="B67" s="127"/>
      <c r="C67" s="127"/>
      <c r="D67" s="127"/>
      <c r="E67" s="127"/>
      <c r="F67" s="190"/>
      <c r="G67" s="41">
        <v>0</v>
      </c>
      <c r="H67" s="41">
        <v>0</v>
      </c>
    </row>
    <row r="68" spans="1:8" x14ac:dyDescent="0.25">
      <c r="A68" s="127"/>
      <c r="B68" s="127"/>
      <c r="C68" s="127"/>
      <c r="D68" s="127"/>
      <c r="E68" s="127"/>
      <c r="F68" s="190"/>
      <c r="G68" s="41">
        <v>0</v>
      </c>
      <c r="H68" s="41">
        <v>0</v>
      </c>
    </row>
    <row r="69" spans="1:8" x14ac:dyDescent="0.25">
      <c r="A69" s="127" t="s">
        <v>103</v>
      </c>
      <c r="B69" s="127" t="s">
        <v>104</v>
      </c>
      <c r="C69" s="127" t="s">
        <v>105</v>
      </c>
      <c r="D69" s="127" t="s">
        <v>1170</v>
      </c>
      <c r="E69" s="127" t="s">
        <v>67</v>
      </c>
      <c r="F69" s="190" t="s">
        <v>106</v>
      </c>
      <c r="G69" s="41">
        <v>0</v>
      </c>
      <c r="H69" s="41">
        <v>0</v>
      </c>
    </row>
    <row r="70" spans="1:8" x14ac:dyDescent="0.25">
      <c r="A70" s="127"/>
      <c r="B70" s="127"/>
      <c r="C70" s="127"/>
      <c r="D70" s="127"/>
      <c r="E70" s="127"/>
      <c r="F70" s="190"/>
      <c r="G70" s="41">
        <v>0</v>
      </c>
      <c r="H70" s="41">
        <v>0</v>
      </c>
    </row>
    <row r="71" spans="1:8" x14ac:dyDescent="0.25">
      <c r="A71" s="127"/>
      <c r="B71" s="127"/>
      <c r="C71" s="127"/>
      <c r="D71" s="127"/>
      <c r="E71" s="127"/>
      <c r="F71" s="190"/>
      <c r="G71" s="41">
        <v>0</v>
      </c>
      <c r="H71" s="41">
        <v>0</v>
      </c>
    </row>
    <row r="72" spans="1:8" x14ac:dyDescent="0.25">
      <c r="A72" s="79" t="s">
        <v>1170</v>
      </c>
      <c r="B72" s="81" t="s">
        <v>1170</v>
      </c>
      <c r="C72" s="79" t="s">
        <v>1170</v>
      </c>
      <c r="D72" s="79" t="s">
        <v>1170</v>
      </c>
      <c r="E72" s="79" t="s">
        <v>1171</v>
      </c>
      <c r="F72" s="82" t="s">
        <v>1170</v>
      </c>
      <c r="G72" s="41" t="s">
        <v>1170</v>
      </c>
      <c r="H72" s="41" t="s">
        <v>1170</v>
      </c>
    </row>
    <row r="73" spans="1:8" ht="24.95" customHeight="1" x14ac:dyDescent="0.25">
      <c r="A73" s="115" t="s">
        <v>107</v>
      </c>
      <c r="B73" s="102" t="s">
        <v>108</v>
      </c>
      <c r="C73" s="115" t="s">
        <v>109</v>
      </c>
      <c r="D73" s="115" t="s">
        <v>110</v>
      </c>
      <c r="E73" s="115" t="s">
        <v>1059</v>
      </c>
      <c r="F73" s="115" t="s">
        <v>111</v>
      </c>
      <c r="G73" s="43">
        <v>844.9</v>
      </c>
      <c r="H73" s="44">
        <v>5899</v>
      </c>
    </row>
    <row r="74" spans="1:8" ht="24.95" customHeight="1" x14ac:dyDescent="0.25">
      <c r="A74" s="115"/>
      <c r="B74" s="103"/>
      <c r="C74" s="115"/>
      <c r="D74" s="115"/>
      <c r="E74" s="115"/>
      <c r="F74" s="115"/>
      <c r="G74" s="43">
        <v>765.6</v>
      </c>
      <c r="H74" s="43">
        <v>0</v>
      </c>
    </row>
    <row r="75" spans="1:8" ht="24.95" customHeight="1" x14ac:dyDescent="0.25">
      <c r="A75" s="115"/>
      <c r="B75" s="104"/>
      <c r="C75" s="115"/>
      <c r="D75" s="115"/>
      <c r="E75" s="115"/>
      <c r="F75" s="115"/>
      <c r="G75" s="45"/>
      <c r="H75" s="43">
        <v>0</v>
      </c>
    </row>
    <row r="76" spans="1:8" x14ac:dyDescent="0.25">
      <c r="A76" s="115" t="s">
        <v>112</v>
      </c>
      <c r="B76" s="102" t="s">
        <v>113</v>
      </c>
      <c r="C76" s="115" t="s">
        <v>114</v>
      </c>
      <c r="D76" s="115" t="s">
        <v>115</v>
      </c>
      <c r="E76" s="115" t="s">
        <v>1059</v>
      </c>
      <c r="F76" s="115" t="s">
        <v>116</v>
      </c>
      <c r="G76" s="43">
        <v>844.9</v>
      </c>
      <c r="H76" s="44">
        <v>5510</v>
      </c>
    </row>
    <row r="77" spans="1:8" x14ac:dyDescent="0.25">
      <c r="A77" s="115"/>
      <c r="B77" s="103"/>
      <c r="C77" s="115"/>
      <c r="D77" s="115"/>
      <c r="E77" s="115"/>
      <c r="F77" s="115"/>
      <c r="G77" s="43">
        <v>0</v>
      </c>
      <c r="H77" s="43">
        <v>0</v>
      </c>
    </row>
    <row r="78" spans="1:8" x14ac:dyDescent="0.25">
      <c r="A78" s="115"/>
      <c r="B78" s="104"/>
      <c r="C78" s="115"/>
      <c r="D78" s="115"/>
      <c r="E78" s="115"/>
      <c r="F78" s="115"/>
      <c r="G78" s="45"/>
      <c r="H78" s="43">
        <v>0</v>
      </c>
    </row>
    <row r="79" spans="1:8" x14ac:dyDescent="0.25">
      <c r="A79" s="115" t="s">
        <v>117</v>
      </c>
      <c r="B79" s="102" t="s">
        <v>118</v>
      </c>
      <c r="C79" s="115" t="s">
        <v>119</v>
      </c>
      <c r="D79" s="115" t="s">
        <v>120</v>
      </c>
      <c r="E79" s="115" t="s">
        <v>1059</v>
      </c>
      <c r="F79" s="115" t="s">
        <v>121</v>
      </c>
      <c r="G79" s="43">
        <v>0</v>
      </c>
      <c r="H79" s="44">
        <v>0</v>
      </c>
    </row>
    <row r="80" spans="1:8" x14ac:dyDescent="0.25">
      <c r="A80" s="115"/>
      <c r="B80" s="103"/>
      <c r="C80" s="115"/>
      <c r="D80" s="115"/>
      <c r="E80" s="115"/>
      <c r="F80" s="115"/>
      <c r="G80" s="43">
        <v>1000</v>
      </c>
      <c r="H80" s="43">
        <v>0</v>
      </c>
    </row>
    <row r="81" spans="1:8" x14ac:dyDescent="0.25">
      <c r="A81" s="115"/>
      <c r="B81" s="104"/>
      <c r="C81" s="115"/>
      <c r="D81" s="115"/>
      <c r="E81" s="115"/>
      <c r="F81" s="115"/>
      <c r="G81" s="45"/>
      <c r="H81" s="43">
        <v>0</v>
      </c>
    </row>
    <row r="82" spans="1:8" x14ac:dyDescent="0.25">
      <c r="A82" s="127" t="s">
        <v>122</v>
      </c>
      <c r="B82" s="102" t="s">
        <v>123</v>
      </c>
      <c r="C82" s="102" t="s">
        <v>124</v>
      </c>
      <c r="D82" s="115" t="s">
        <v>125</v>
      </c>
      <c r="E82" s="115" t="s">
        <v>1059</v>
      </c>
      <c r="F82" s="115" t="s">
        <v>126</v>
      </c>
      <c r="G82" s="43">
        <v>844.9</v>
      </c>
      <c r="H82" s="44">
        <v>4809</v>
      </c>
    </row>
    <row r="83" spans="1:8" x14ac:dyDescent="0.25">
      <c r="A83" s="127"/>
      <c r="B83" s="103"/>
      <c r="C83" s="103"/>
      <c r="D83" s="115"/>
      <c r="E83" s="115"/>
      <c r="F83" s="115"/>
      <c r="G83" s="43">
        <v>668.8</v>
      </c>
      <c r="H83" s="43">
        <v>0</v>
      </c>
    </row>
    <row r="84" spans="1:8" x14ac:dyDescent="0.25">
      <c r="A84" s="127"/>
      <c r="B84" s="104"/>
      <c r="C84" s="104"/>
      <c r="D84" s="115"/>
      <c r="E84" s="115"/>
      <c r="F84" s="115"/>
      <c r="G84" s="45"/>
      <c r="H84" s="43">
        <v>0</v>
      </c>
    </row>
    <row r="85" spans="1:8" x14ac:dyDescent="0.25">
      <c r="A85" s="115" t="s">
        <v>117</v>
      </c>
      <c r="B85" s="102" t="s">
        <v>96</v>
      </c>
      <c r="C85" s="115" t="s">
        <v>127</v>
      </c>
      <c r="D85" s="115" t="s">
        <v>128</v>
      </c>
      <c r="E85" s="115" t="s">
        <v>1059</v>
      </c>
      <c r="F85" s="115" t="s">
        <v>129</v>
      </c>
      <c r="G85" s="43">
        <v>0</v>
      </c>
      <c r="H85" s="44">
        <v>0</v>
      </c>
    </row>
    <row r="86" spans="1:8" x14ac:dyDescent="0.25">
      <c r="A86" s="115"/>
      <c r="B86" s="103"/>
      <c r="C86" s="115"/>
      <c r="D86" s="115"/>
      <c r="E86" s="115"/>
      <c r="F86" s="115"/>
      <c r="G86" s="43">
        <v>0</v>
      </c>
      <c r="H86" s="43">
        <v>0</v>
      </c>
    </row>
    <row r="87" spans="1:8" x14ac:dyDescent="0.25">
      <c r="A87" s="115"/>
      <c r="B87" s="104"/>
      <c r="C87" s="115"/>
      <c r="D87" s="115"/>
      <c r="E87" s="115"/>
      <c r="F87" s="115"/>
      <c r="G87" s="45"/>
      <c r="H87" s="43">
        <v>0</v>
      </c>
    </row>
    <row r="88" spans="1:8" x14ac:dyDescent="0.25">
      <c r="A88" s="127" t="s">
        <v>130</v>
      </c>
      <c r="B88" s="102" t="s">
        <v>131</v>
      </c>
      <c r="C88" s="102" t="s">
        <v>132</v>
      </c>
      <c r="D88" s="115" t="s">
        <v>133</v>
      </c>
      <c r="E88" s="115" t="s">
        <v>1059</v>
      </c>
      <c r="F88" s="115" t="s">
        <v>134</v>
      </c>
      <c r="G88" s="43">
        <v>844.9</v>
      </c>
      <c r="H88" s="44">
        <v>4615</v>
      </c>
    </row>
    <row r="89" spans="1:8" x14ac:dyDescent="0.25">
      <c r="A89" s="127"/>
      <c r="B89" s="103"/>
      <c r="C89" s="103"/>
      <c r="D89" s="115"/>
      <c r="E89" s="115"/>
      <c r="F89" s="115"/>
      <c r="G89" s="43">
        <v>1000</v>
      </c>
      <c r="H89" s="43">
        <v>0</v>
      </c>
    </row>
    <row r="90" spans="1:8" x14ac:dyDescent="0.25">
      <c r="A90" s="127"/>
      <c r="B90" s="104"/>
      <c r="C90" s="104"/>
      <c r="D90" s="115"/>
      <c r="E90" s="115"/>
      <c r="F90" s="115"/>
      <c r="G90" s="45"/>
      <c r="H90" s="43">
        <v>0</v>
      </c>
    </row>
    <row r="91" spans="1:8" x14ac:dyDescent="0.25">
      <c r="A91" s="115" t="s">
        <v>135</v>
      </c>
      <c r="B91" s="102" t="s">
        <v>136</v>
      </c>
      <c r="C91" s="115" t="s">
        <v>137</v>
      </c>
      <c r="D91" s="115" t="s">
        <v>138</v>
      </c>
      <c r="E91" s="115" t="s">
        <v>1059</v>
      </c>
      <c r="F91" s="115" t="s">
        <v>139</v>
      </c>
      <c r="G91" s="43">
        <v>0</v>
      </c>
      <c r="H91" s="44">
        <v>0</v>
      </c>
    </row>
    <row r="92" spans="1:8" x14ac:dyDescent="0.25">
      <c r="A92" s="115"/>
      <c r="B92" s="103"/>
      <c r="C92" s="115"/>
      <c r="D92" s="115"/>
      <c r="E92" s="115"/>
      <c r="F92" s="115"/>
      <c r="G92" s="43">
        <v>0</v>
      </c>
      <c r="H92" s="43">
        <v>0</v>
      </c>
    </row>
    <row r="93" spans="1:8" x14ac:dyDescent="0.25">
      <c r="A93" s="115"/>
      <c r="B93" s="104"/>
      <c r="C93" s="115"/>
      <c r="D93" s="115"/>
      <c r="E93" s="115"/>
      <c r="F93" s="115"/>
      <c r="G93" s="45"/>
      <c r="H93" s="43">
        <v>0</v>
      </c>
    </row>
    <row r="94" spans="1:8" ht="42.75" x14ac:dyDescent="0.25">
      <c r="A94" s="6" t="s">
        <v>140</v>
      </c>
      <c r="B94" s="6" t="s">
        <v>141</v>
      </c>
      <c r="C94" s="6" t="s">
        <v>142</v>
      </c>
      <c r="D94" s="10" t="s">
        <v>143</v>
      </c>
      <c r="E94" s="10" t="s">
        <v>1060</v>
      </c>
      <c r="F94" s="10" t="s">
        <v>144</v>
      </c>
      <c r="G94" s="46" t="s">
        <v>654</v>
      </c>
      <c r="H94" s="46" t="s">
        <v>652</v>
      </c>
    </row>
    <row r="95" spans="1:8" ht="42.75" x14ac:dyDescent="0.25">
      <c r="A95" s="6" t="s">
        <v>140</v>
      </c>
      <c r="B95" s="6" t="s">
        <v>141</v>
      </c>
      <c r="C95" s="6" t="s">
        <v>142</v>
      </c>
      <c r="D95" s="10" t="s">
        <v>143</v>
      </c>
      <c r="E95" s="10" t="s">
        <v>1060</v>
      </c>
      <c r="F95" s="10" t="s">
        <v>145</v>
      </c>
      <c r="G95" s="46" t="s">
        <v>654</v>
      </c>
      <c r="H95" s="46" t="s">
        <v>652</v>
      </c>
    </row>
    <row r="96" spans="1:8" ht="42.75" x14ac:dyDescent="0.25">
      <c r="A96" s="6" t="s">
        <v>140</v>
      </c>
      <c r="B96" s="6" t="s">
        <v>141</v>
      </c>
      <c r="C96" s="6" t="s">
        <v>142</v>
      </c>
      <c r="D96" s="10" t="s">
        <v>143</v>
      </c>
      <c r="E96" s="10" t="s">
        <v>1060</v>
      </c>
      <c r="F96" s="10" t="s">
        <v>146</v>
      </c>
      <c r="G96" s="46" t="s">
        <v>654</v>
      </c>
      <c r="H96" s="46" t="s">
        <v>652</v>
      </c>
    </row>
    <row r="97" spans="1:8" ht="42.75" x14ac:dyDescent="0.25">
      <c r="A97" s="6" t="s">
        <v>140</v>
      </c>
      <c r="B97" s="6" t="s">
        <v>141</v>
      </c>
      <c r="C97" s="6" t="s">
        <v>142</v>
      </c>
      <c r="D97" s="10" t="s">
        <v>143</v>
      </c>
      <c r="E97" s="10" t="s">
        <v>1060</v>
      </c>
      <c r="F97" s="10" t="s">
        <v>147</v>
      </c>
      <c r="G97" s="46" t="s">
        <v>654</v>
      </c>
      <c r="H97" s="46" t="s">
        <v>652</v>
      </c>
    </row>
    <row r="98" spans="1:8" ht="42.75" x14ac:dyDescent="0.25">
      <c r="A98" s="6" t="s">
        <v>140</v>
      </c>
      <c r="B98" s="6" t="s">
        <v>141</v>
      </c>
      <c r="C98" s="6" t="s">
        <v>142</v>
      </c>
      <c r="D98" s="10" t="s">
        <v>143</v>
      </c>
      <c r="E98" s="10" t="s">
        <v>1060</v>
      </c>
      <c r="F98" s="10" t="s">
        <v>84</v>
      </c>
      <c r="G98" s="46" t="s">
        <v>654</v>
      </c>
      <c r="H98" s="46" t="s">
        <v>652</v>
      </c>
    </row>
    <row r="99" spans="1:8" ht="42.75" x14ac:dyDescent="0.25">
      <c r="A99" s="6" t="s">
        <v>140</v>
      </c>
      <c r="B99" s="6" t="s">
        <v>141</v>
      </c>
      <c r="C99" s="6" t="s">
        <v>142</v>
      </c>
      <c r="D99" s="10" t="s">
        <v>143</v>
      </c>
      <c r="E99" s="10" t="s">
        <v>1060</v>
      </c>
      <c r="F99" s="10" t="s">
        <v>148</v>
      </c>
      <c r="G99" s="46" t="s">
        <v>654</v>
      </c>
      <c r="H99" s="46" t="s">
        <v>652</v>
      </c>
    </row>
    <row r="100" spans="1:8" ht="42.75" x14ac:dyDescent="0.25">
      <c r="A100" s="6" t="s">
        <v>140</v>
      </c>
      <c r="B100" s="6" t="s">
        <v>141</v>
      </c>
      <c r="C100" s="6" t="s">
        <v>142</v>
      </c>
      <c r="D100" s="10" t="s">
        <v>143</v>
      </c>
      <c r="E100" s="10" t="s">
        <v>1060</v>
      </c>
      <c r="F100" s="10" t="s">
        <v>149</v>
      </c>
      <c r="G100" s="46" t="s">
        <v>654</v>
      </c>
      <c r="H100" s="46" t="s">
        <v>652</v>
      </c>
    </row>
    <row r="101" spans="1:8" ht="42.75" x14ac:dyDescent="0.25">
      <c r="A101" s="6" t="s">
        <v>140</v>
      </c>
      <c r="B101" s="6" t="s">
        <v>141</v>
      </c>
      <c r="C101" s="6" t="s">
        <v>142</v>
      </c>
      <c r="D101" s="10" t="s">
        <v>143</v>
      </c>
      <c r="E101" s="10" t="s">
        <v>1060</v>
      </c>
      <c r="F101" s="10" t="s">
        <v>34</v>
      </c>
      <c r="G101" s="46" t="s">
        <v>654</v>
      </c>
      <c r="H101" s="46" t="s">
        <v>652</v>
      </c>
    </row>
    <row r="102" spans="1:8" ht="42.75" x14ac:dyDescent="0.25">
      <c r="A102" s="6" t="s">
        <v>150</v>
      </c>
      <c r="B102" s="6" t="s">
        <v>151</v>
      </c>
      <c r="C102" s="6" t="s">
        <v>152</v>
      </c>
      <c r="D102" s="10" t="s">
        <v>153</v>
      </c>
      <c r="E102" s="10" t="s">
        <v>1060</v>
      </c>
      <c r="F102" s="10" t="s">
        <v>145</v>
      </c>
      <c r="G102" s="46" t="s">
        <v>654</v>
      </c>
      <c r="H102" s="46" t="s">
        <v>1061</v>
      </c>
    </row>
    <row r="103" spans="1:8" ht="85.5" x14ac:dyDescent="0.25">
      <c r="A103" s="6" t="s">
        <v>150</v>
      </c>
      <c r="B103" s="6" t="s">
        <v>151</v>
      </c>
      <c r="C103" s="6" t="s">
        <v>154</v>
      </c>
      <c r="D103" s="10" t="s">
        <v>155</v>
      </c>
      <c r="E103" s="10" t="s">
        <v>1060</v>
      </c>
      <c r="F103" s="10" t="s">
        <v>156</v>
      </c>
      <c r="G103" s="46" t="s">
        <v>654</v>
      </c>
      <c r="H103" s="46" t="s">
        <v>652</v>
      </c>
    </row>
    <row r="104" spans="1:8" ht="42.75" x14ac:dyDescent="0.25">
      <c r="A104" s="6" t="s">
        <v>140</v>
      </c>
      <c r="B104" s="6" t="s">
        <v>157</v>
      </c>
      <c r="C104" s="6" t="s">
        <v>158</v>
      </c>
      <c r="D104" s="10" t="s">
        <v>159</v>
      </c>
      <c r="E104" s="10" t="s">
        <v>1060</v>
      </c>
      <c r="F104" s="10" t="s">
        <v>26</v>
      </c>
      <c r="G104" s="46" t="s">
        <v>654</v>
      </c>
      <c r="H104" s="46" t="s">
        <v>652</v>
      </c>
    </row>
    <row r="105" spans="1:8" ht="42.75" x14ac:dyDescent="0.25">
      <c r="A105" s="6" t="s">
        <v>160</v>
      </c>
      <c r="B105" s="6" t="s">
        <v>161</v>
      </c>
      <c r="C105" s="6" t="s">
        <v>162</v>
      </c>
      <c r="D105" s="10" t="s">
        <v>163</v>
      </c>
      <c r="E105" s="10" t="s">
        <v>1060</v>
      </c>
      <c r="F105" s="10" t="s">
        <v>164</v>
      </c>
      <c r="G105" s="46" t="s">
        <v>165</v>
      </c>
      <c r="H105" s="46" t="s">
        <v>1062</v>
      </c>
    </row>
    <row r="106" spans="1:8" ht="42.75" x14ac:dyDescent="0.25">
      <c r="A106" s="6" t="s">
        <v>166</v>
      </c>
      <c r="B106" s="6" t="s">
        <v>167</v>
      </c>
      <c r="C106" s="6" t="s">
        <v>168</v>
      </c>
      <c r="D106" s="10" t="s">
        <v>169</v>
      </c>
      <c r="E106" s="10" t="s">
        <v>1060</v>
      </c>
      <c r="F106" s="10" t="s">
        <v>164</v>
      </c>
      <c r="G106" s="46" t="s">
        <v>654</v>
      </c>
      <c r="H106" s="46" t="s">
        <v>652</v>
      </c>
    </row>
    <row r="107" spans="1:8" ht="42.75" x14ac:dyDescent="0.25">
      <c r="A107" s="6" t="s">
        <v>166</v>
      </c>
      <c r="B107" s="6" t="s">
        <v>170</v>
      </c>
      <c r="C107" s="6" t="s">
        <v>168</v>
      </c>
      <c r="D107" s="10" t="s">
        <v>169</v>
      </c>
      <c r="E107" s="10" t="s">
        <v>1060</v>
      </c>
      <c r="F107" s="10" t="s">
        <v>164</v>
      </c>
      <c r="G107" s="46" t="s">
        <v>171</v>
      </c>
      <c r="H107" s="46" t="s">
        <v>1063</v>
      </c>
    </row>
    <row r="108" spans="1:8" ht="42.75" x14ac:dyDescent="0.25">
      <c r="A108" s="6" t="s">
        <v>172</v>
      </c>
      <c r="B108" s="6" t="s">
        <v>173</v>
      </c>
      <c r="C108" s="6" t="s">
        <v>174</v>
      </c>
      <c r="D108" s="10" t="s">
        <v>175</v>
      </c>
      <c r="E108" s="10" t="s">
        <v>1060</v>
      </c>
      <c r="F108" s="10" t="s">
        <v>164</v>
      </c>
      <c r="G108" s="46" t="s">
        <v>176</v>
      </c>
      <c r="H108" s="46" t="s">
        <v>1064</v>
      </c>
    </row>
    <row r="109" spans="1:8" ht="42.75" x14ac:dyDescent="0.25">
      <c r="A109" s="6" t="s">
        <v>140</v>
      </c>
      <c r="B109" s="6" t="s">
        <v>177</v>
      </c>
      <c r="C109" s="6" t="s">
        <v>1067</v>
      </c>
      <c r="D109" s="10" t="s">
        <v>178</v>
      </c>
      <c r="E109" s="10" t="s">
        <v>1060</v>
      </c>
      <c r="F109" s="10" t="s">
        <v>164</v>
      </c>
      <c r="G109" s="46" t="s">
        <v>654</v>
      </c>
      <c r="H109" s="46" t="s">
        <v>652</v>
      </c>
    </row>
    <row r="110" spans="1:8" ht="42.75" x14ac:dyDescent="0.25">
      <c r="A110" s="6" t="s">
        <v>179</v>
      </c>
      <c r="B110" s="6" t="s">
        <v>180</v>
      </c>
      <c r="C110" s="6" t="s">
        <v>181</v>
      </c>
      <c r="D110" s="10" t="s">
        <v>182</v>
      </c>
      <c r="E110" s="10" t="s">
        <v>1060</v>
      </c>
      <c r="F110" s="10" t="s">
        <v>34</v>
      </c>
      <c r="G110" s="46" t="s">
        <v>183</v>
      </c>
      <c r="H110" s="46" t="s">
        <v>1065</v>
      </c>
    </row>
    <row r="111" spans="1:8" ht="42.75" x14ac:dyDescent="0.25">
      <c r="A111" s="6" t="s">
        <v>1170</v>
      </c>
      <c r="B111" s="6" t="s">
        <v>184</v>
      </c>
      <c r="C111" s="6" t="s">
        <v>185</v>
      </c>
      <c r="D111" s="10" t="s">
        <v>186</v>
      </c>
      <c r="E111" s="10" t="s">
        <v>1060</v>
      </c>
      <c r="F111" s="10" t="s">
        <v>187</v>
      </c>
      <c r="G111" s="46" t="s">
        <v>654</v>
      </c>
      <c r="H111" s="46" t="s">
        <v>652</v>
      </c>
    </row>
    <row r="112" spans="1:8" ht="57" x14ac:dyDescent="0.25">
      <c r="A112" s="6" t="s">
        <v>1170</v>
      </c>
      <c r="B112" s="6" t="s">
        <v>188</v>
      </c>
      <c r="C112" s="6" t="s">
        <v>189</v>
      </c>
      <c r="D112" s="10" t="s">
        <v>190</v>
      </c>
      <c r="E112" s="10" t="s">
        <v>1060</v>
      </c>
      <c r="F112" s="10" t="s">
        <v>146</v>
      </c>
      <c r="G112" s="46" t="s">
        <v>654</v>
      </c>
      <c r="H112" s="46" t="s">
        <v>652</v>
      </c>
    </row>
    <row r="113" spans="1:8" ht="57" x14ac:dyDescent="0.25">
      <c r="A113" s="6" t="s">
        <v>1170</v>
      </c>
      <c r="B113" s="6" t="s">
        <v>191</v>
      </c>
      <c r="C113" s="6" t="s">
        <v>192</v>
      </c>
      <c r="D113" s="10" t="s">
        <v>193</v>
      </c>
      <c r="E113" s="10" t="s">
        <v>1060</v>
      </c>
      <c r="F113" s="10" t="s">
        <v>194</v>
      </c>
      <c r="G113" s="46" t="s">
        <v>654</v>
      </c>
      <c r="H113" s="46" t="s">
        <v>652</v>
      </c>
    </row>
    <row r="114" spans="1:8" ht="57" x14ac:dyDescent="0.25">
      <c r="A114" s="6" t="s">
        <v>1170</v>
      </c>
      <c r="B114" s="6" t="s">
        <v>195</v>
      </c>
      <c r="C114" s="6" t="s">
        <v>196</v>
      </c>
      <c r="D114" s="10" t="s">
        <v>197</v>
      </c>
      <c r="E114" s="10" t="s">
        <v>1060</v>
      </c>
      <c r="F114" s="10" t="s">
        <v>198</v>
      </c>
      <c r="G114" s="46" t="s">
        <v>654</v>
      </c>
      <c r="H114" s="46" t="s">
        <v>652</v>
      </c>
    </row>
    <row r="115" spans="1:8" ht="24.95" customHeight="1" x14ac:dyDescent="0.25">
      <c r="A115" s="184" t="s">
        <v>199</v>
      </c>
      <c r="B115" s="184" t="s">
        <v>200</v>
      </c>
      <c r="C115" s="184" t="s">
        <v>201</v>
      </c>
      <c r="D115" s="184" t="s">
        <v>1170</v>
      </c>
      <c r="E115" s="184" t="s">
        <v>1066</v>
      </c>
      <c r="F115" s="184" t="s">
        <v>145</v>
      </c>
      <c r="G115" s="47">
        <v>1334</v>
      </c>
      <c r="H115" s="47">
        <v>0</v>
      </c>
    </row>
    <row r="116" spans="1:8" ht="24.95" customHeight="1" x14ac:dyDescent="0.25">
      <c r="A116" s="186"/>
      <c r="B116" s="186"/>
      <c r="C116" s="186"/>
      <c r="D116" s="186"/>
      <c r="E116" s="186"/>
      <c r="F116" s="186"/>
      <c r="G116" s="47">
        <v>0</v>
      </c>
      <c r="H116" s="47">
        <v>0</v>
      </c>
    </row>
    <row r="117" spans="1:8" x14ac:dyDescent="0.25">
      <c r="A117" s="184" t="s">
        <v>199</v>
      </c>
      <c r="B117" s="184" t="s">
        <v>202</v>
      </c>
      <c r="C117" s="184" t="s">
        <v>203</v>
      </c>
      <c r="D117" s="184" t="s">
        <v>1170</v>
      </c>
      <c r="E117" s="184" t="s">
        <v>1066</v>
      </c>
      <c r="F117" s="184" t="s">
        <v>156</v>
      </c>
      <c r="G117" s="47">
        <v>1600</v>
      </c>
      <c r="H117" s="47">
        <v>9401.880000000001</v>
      </c>
    </row>
    <row r="118" spans="1:8" x14ac:dyDescent="0.25">
      <c r="A118" s="186"/>
      <c r="B118" s="186"/>
      <c r="C118" s="186"/>
      <c r="D118" s="186"/>
      <c r="E118" s="186"/>
      <c r="F118" s="186"/>
      <c r="G118" s="47">
        <v>1000</v>
      </c>
      <c r="H118" s="47">
        <v>500</v>
      </c>
    </row>
    <row r="119" spans="1:8" x14ac:dyDescent="0.25">
      <c r="A119" s="184" t="s">
        <v>199</v>
      </c>
      <c r="B119" s="184" t="s">
        <v>204</v>
      </c>
      <c r="C119" s="184" t="s">
        <v>205</v>
      </c>
      <c r="D119" s="184" t="s">
        <v>1170</v>
      </c>
      <c r="E119" s="184" t="s">
        <v>1066</v>
      </c>
      <c r="F119" s="184" t="s">
        <v>206</v>
      </c>
      <c r="G119" s="47">
        <v>0</v>
      </c>
      <c r="H119" s="47">
        <v>0</v>
      </c>
    </row>
    <row r="120" spans="1:8" x14ac:dyDescent="0.25">
      <c r="A120" s="186"/>
      <c r="B120" s="186"/>
      <c r="C120" s="186"/>
      <c r="D120" s="186"/>
      <c r="E120" s="186"/>
      <c r="F120" s="186"/>
      <c r="G120" s="47">
        <v>1000</v>
      </c>
      <c r="H120" s="47">
        <v>0</v>
      </c>
    </row>
    <row r="121" spans="1:8" ht="24.95" customHeight="1" x14ac:dyDescent="0.25">
      <c r="A121" s="184" t="s">
        <v>199</v>
      </c>
      <c r="B121" s="184" t="s">
        <v>207</v>
      </c>
      <c r="C121" s="184" t="s">
        <v>208</v>
      </c>
      <c r="D121" s="184" t="s">
        <v>1170</v>
      </c>
      <c r="E121" s="184" t="s">
        <v>1066</v>
      </c>
      <c r="F121" s="184" t="s">
        <v>88</v>
      </c>
      <c r="G121" s="47">
        <v>2634</v>
      </c>
      <c r="H121" s="47">
        <v>0</v>
      </c>
    </row>
    <row r="122" spans="1:8" ht="24.95" customHeight="1" x14ac:dyDescent="0.25">
      <c r="A122" s="185"/>
      <c r="B122" s="185"/>
      <c r="C122" s="185"/>
      <c r="D122" s="186"/>
      <c r="E122" s="186"/>
      <c r="F122" s="185"/>
      <c r="G122" s="47">
        <v>0</v>
      </c>
      <c r="H122" s="47">
        <v>1180.03</v>
      </c>
    </row>
    <row r="123" spans="1:8" ht="21.95" customHeight="1" x14ac:dyDescent="0.25">
      <c r="A123" s="184" t="s">
        <v>199</v>
      </c>
      <c r="B123" s="184" t="s">
        <v>209</v>
      </c>
      <c r="C123" s="184" t="s">
        <v>210</v>
      </c>
      <c r="D123" s="184" t="s">
        <v>1170</v>
      </c>
      <c r="E123" s="184" t="s">
        <v>1066</v>
      </c>
      <c r="F123" s="184" t="s">
        <v>148</v>
      </c>
      <c r="G123" s="47">
        <v>993.3</v>
      </c>
      <c r="H123" s="47">
        <v>0</v>
      </c>
    </row>
    <row r="124" spans="1:8" ht="21.95" customHeight="1" x14ac:dyDescent="0.25">
      <c r="A124" s="185"/>
      <c r="B124" s="185"/>
      <c r="C124" s="185"/>
      <c r="D124" s="186"/>
      <c r="E124" s="186"/>
      <c r="F124" s="185"/>
      <c r="G124" s="47">
        <v>0</v>
      </c>
      <c r="H124" s="47">
        <v>0</v>
      </c>
    </row>
    <row r="125" spans="1:8" ht="42.75" x14ac:dyDescent="0.25">
      <c r="A125" s="6" t="s">
        <v>211</v>
      </c>
      <c r="B125" s="8" t="s">
        <v>212</v>
      </c>
      <c r="C125" s="8" t="s">
        <v>213</v>
      </c>
      <c r="D125" s="8" t="s">
        <v>214</v>
      </c>
      <c r="E125" s="6" t="s">
        <v>215</v>
      </c>
      <c r="F125" s="8" t="s">
        <v>216</v>
      </c>
      <c r="G125" s="48" t="s">
        <v>217</v>
      </c>
      <c r="H125" s="48" t="s">
        <v>218</v>
      </c>
    </row>
    <row r="126" spans="1:8" ht="42.75" x14ac:dyDescent="0.25">
      <c r="A126" s="6" t="s">
        <v>219</v>
      </c>
      <c r="B126" s="8" t="s">
        <v>220</v>
      </c>
      <c r="C126" s="8" t="s">
        <v>221</v>
      </c>
      <c r="D126" s="8" t="s">
        <v>222</v>
      </c>
      <c r="E126" s="6" t="s">
        <v>215</v>
      </c>
      <c r="F126" s="8" t="s">
        <v>223</v>
      </c>
      <c r="G126" s="48" t="s">
        <v>224</v>
      </c>
      <c r="H126" s="48" t="s">
        <v>225</v>
      </c>
    </row>
    <row r="127" spans="1:8" ht="42.75" x14ac:dyDescent="0.25">
      <c r="A127" s="6" t="s">
        <v>226</v>
      </c>
      <c r="B127" s="8" t="s">
        <v>227</v>
      </c>
      <c r="C127" s="8" t="s">
        <v>228</v>
      </c>
      <c r="D127" s="8" t="s">
        <v>229</v>
      </c>
      <c r="E127" s="6" t="s">
        <v>215</v>
      </c>
      <c r="F127" s="8" t="s">
        <v>16</v>
      </c>
      <c r="G127" s="48" t="s">
        <v>230</v>
      </c>
      <c r="H127" s="48" t="s">
        <v>231</v>
      </c>
    </row>
    <row r="128" spans="1:8" ht="42.75" x14ac:dyDescent="0.25">
      <c r="A128" s="6" t="s">
        <v>232</v>
      </c>
      <c r="B128" s="8" t="s">
        <v>233</v>
      </c>
      <c r="C128" s="8" t="s">
        <v>234</v>
      </c>
      <c r="D128" s="8" t="s">
        <v>235</v>
      </c>
      <c r="E128" s="6" t="s">
        <v>215</v>
      </c>
      <c r="F128" s="8" t="s">
        <v>236</v>
      </c>
      <c r="G128" s="48" t="s">
        <v>237</v>
      </c>
      <c r="H128" s="48" t="s">
        <v>225</v>
      </c>
    </row>
    <row r="129" spans="1:8" ht="42.75" x14ac:dyDescent="0.25">
      <c r="A129" s="6" t="s">
        <v>238</v>
      </c>
      <c r="B129" s="8" t="s">
        <v>239</v>
      </c>
      <c r="C129" s="8" t="s">
        <v>240</v>
      </c>
      <c r="D129" s="8" t="s">
        <v>241</v>
      </c>
      <c r="E129" s="6" t="s">
        <v>215</v>
      </c>
      <c r="F129" s="8" t="s">
        <v>242</v>
      </c>
      <c r="G129" s="48" t="s">
        <v>243</v>
      </c>
      <c r="H129" s="48" t="s">
        <v>244</v>
      </c>
    </row>
    <row r="130" spans="1:8" ht="15" customHeight="1" x14ac:dyDescent="0.25">
      <c r="A130" s="121" t="s">
        <v>245</v>
      </c>
      <c r="B130" s="187" t="s">
        <v>246</v>
      </c>
      <c r="C130" s="118" t="s">
        <v>247</v>
      </c>
      <c r="D130" s="118" t="s">
        <v>248</v>
      </c>
      <c r="E130" s="121" t="s">
        <v>249</v>
      </c>
      <c r="F130" s="118" t="s">
        <v>250</v>
      </c>
      <c r="G130" s="49">
        <v>0</v>
      </c>
      <c r="H130" s="49">
        <v>0</v>
      </c>
    </row>
    <row r="131" spans="1:8" ht="15" customHeight="1" x14ac:dyDescent="0.25">
      <c r="A131" s="122"/>
      <c r="B131" s="188"/>
      <c r="C131" s="119"/>
      <c r="D131" s="119"/>
      <c r="E131" s="122"/>
      <c r="F131" s="119"/>
      <c r="G131" s="50">
        <v>0</v>
      </c>
      <c r="H131" s="50">
        <v>0</v>
      </c>
    </row>
    <row r="132" spans="1:8" ht="15" customHeight="1" x14ac:dyDescent="0.25">
      <c r="A132" s="123"/>
      <c r="B132" s="189"/>
      <c r="C132" s="120"/>
      <c r="D132" s="120"/>
      <c r="E132" s="123"/>
      <c r="F132" s="120"/>
      <c r="G132" s="50"/>
      <c r="H132" s="50">
        <v>0</v>
      </c>
    </row>
    <row r="133" spans="1:8" ht="15" customHeight="1" x14ac:dyDescent="0.25">
      <c r="A133" s="121" t="s">
        <v>245</v>
      </c>
      <c r="B133" s="124" t="s">
        <v>251</v>
      </c>
      <c r="C133" s="118" t="s">
        <v>247</v>
      </c>
      <c r="D133" s="118" t="s">
        <v>252</v>
      </c>
      <c r="E133" s="102" t="s">
        <v>249</v>
      </c>
      <c r="F133" s="118" t="s">
        <v>250</v>
      </c>
      <c r="G133" s="50">
        <v>0</v>
      </c>
      <c r="H133" s="50">
        <v>0</v>
      </c>
    </row>
    <row r="134" spans="1:8" ht="15" customHeight="1" x14ac:dyDescent="0.25">
      <c r="A134" s="122"/>
      <c r="B134" s="125"/>
      <c r="C134" s="119"/>
      <c r="D134" s="119"/>
      <c r="E134" s="103"/>
      <c r="F134" s="119"/>
      <c r="G134" s="50">
        <v>0</v>
      </c>
      <c r="H134" s="50">
        <v>0</v>
      </c>
    </row>
    <row r="135" spans="1:8" ht="15" customHeight="1" x14ac:dyDescent="0.25">
      <c r="A135" s="123"/>
      <c r="B135" s="126"/>
      <c r="C135" s="120"/>
      <c r="D135" s="120"/>
      <c r="E135" s="104"/>
      <c r="F135" s="120"/>
      <c r="G135" s="50"/>
      <c r="H135" s="50">
        <v>0</v>
      </c>
    </row>
    <row r="136" spans="1:8" ht="15" customHeight="1" x14ac:dyDescent="0.25">
      <c r="A136" s="121" t="s">
        <v>245</v>
      </c>
      <c r="B136" s="124" t="s">
        <v>253</v>
      </c>
      <c r="C136" s="118" t="s">
        <v>247</v>
      </c>
      <c r="D136" s="118" t="s">
        <v>252</v>
      </c>
      <c r="E136" s="102" t="s">
        <v>249</v>
      </c>
      <c r="F136" s="118" t="s">
        <v>250</v>
      </c>
      <c r="G136" s="50">
        <v>0</v>
      </c>
      <c r="H136" s="50">
        <v>0</v>
      </c>
    </row>
    <row r="137" spans="1:8" ht="15" customHeight="1" x14ac:dyDescent="0.25">
      <c r="A137" s="122"/>
      <c r="B137" s="125"/>
      <c r="C137" s="119"/>
      <c r="D137" s="119"/>
      <c r="E137" s="103"/>
      <c r="F137" s="119"/>
      <c r="G137" s="50">
        <v>0</v>
      </c>
      <c r="H137" s="50">
        <v>0</v>
      </c>
    </row>
    <row r="138" spans="1:8" ht="15" customHeight="1" x14ac:dyDescent="0.25">
      <c r="A138" s="123"/>
      <c r="B138" s="126"/>
      <c r="C138" s="120"/>
      <c r="D138" s="120"/>
      <c r="E138" s="104"/>
      <c r="F138" s="119"/>
      <c r="G138" s="50"/>
      <c r="H138" s="50">
        <v>0</v>
      </c>
    </row>
    <row r="139" spans="1:8" ht="15" customHeight="1" x14ac:dyDescent="0.25">
      <c r="A139" s="121" t="s">
        <v>245</v>
      </c>
      <c r="B139" s="124" t="s">
        <v>254</v>
      </c>
      <c r="C139" s="118" t="s">
        <v>247</v>
      </c>
      <c r="D139" s="118" t="s">
        <v>255</v>
      </c>
      <c r="E139" s="102" t="s">
        <v>249</v>
      </c>
      <c r="F139" s="119" t="s">
        <v>250</v>
      </c>
      <c r="G139" s="50">
        <v>0</v>
      </c>
      <c r="H139" s="50">
        <v>0</v>
      </c>
    </row>
    <row r="140" spans="1:8" ht="15" customHeight="1" x14ac:dyDescent="0.25">
      <c r="A140" s="122"/>
      <c r="B140" s="125"/>
      <c r="C140" s="119"/>
      <c r="D140" s="119"/>
      <c r="E140" s="103"/>
      <c r="F140" s="119"/>
      <c r="G140" s="50">
        <v>0</v>
      </c>
      <c r="H140" s="50">
        <v>0</v>
      </c>
    </row>
    <row r="141" spans="1:8" ht="15" customHeight="1" x14ac:dyDescent="0.25">
      <c r="A141" s="123"/>
      <c r="B141" s="126"/>
      <c r="C141" s="120"/>
      <c r="D141" s="120"/>
      <c r="E141" s="104"/>
      <c r="F141" s="120"/>
      <c r="G141" s="50"/>
      <c r="H141" s="50">
        <v>0</v>
      </c>
    </row>
    <row r="142" spans="1:8" ht="15" customHeight="1" x14ac:dyDescent="0.25">
      <c r="A142" s="121" t="s">
        <v>245</v>
      </c>
      <c r="B142" s="124" t="s">
        <v>256</v>
      </c>
      <c r="C142" s="118" t="s">
        <v>247</v>
      </c>
      <c r="D142" s="118" t="s">
        <v>257</v>
      </c>
      <c r="E142" s="102" t="s">
        <v>249</v>
      </c>
      <c r="F142" s="118" t="s">
        <v>258</v>
      </c>
      <c r="G142" s="50">
        <v>0</v>
      </c>
      <c r="H142" s="50">
        <v>0</v>
      </c>
    </row>
    <row r="143" spans="1:8" ht="15" customHeight="1" x14ac:dyDescent="0.25">
      <c r="A143" s="122"/>
      <c r="B143" s="125"/>
      <c r="C143" s="119"/>
      <c r="D143" s="119"/>
      <c r="E143" s="103"/>
      <c r="F143" s="119"/>
      <c r="G143" s="50">
        <v>0</v>
      </c>
      <c r="H143" s="50">
        <v>0</v>
      </c>
    </row>
    <row r="144" spans="1:8" ht="15" customHeight="1" x14ac:dyDescent="0.25">
      <c r="A144" s="123"/>
      <c r="B144" s="126"/>
      <c r="C144" s="120"/>
      <c r="D144" s="120"/>
      <c r="E144" s="104"/>
      <c r="F144" s="120"/>
      <c r="G144" s="50"/>
      <c r="H144" s="50">
        <v>0</v>
      </c>
    </row>
    <row r="145" spans="1:8" ht="15" customHeight="1" x14ac:dyDescent="0.25">
      <c r="A145" s="121" t="s">
        <v>245</v>
      </c>
      <c r="B145" s="124" t="s">
        <v>259</v>
      </c>
      <c r="C145" s="118" t="s">
        <v>247</v>
      </c>
      <c r="D145" s="118" t="s">
        <v>260</v>
      </c>
      <c r="E145" s="102" t="s">
        <v>249</v>
      </c>
      <c r="F145" s="118" t="s">
        <v>258</v>
      </c>
      <c r="G145" s="50">
        <v>0</v>
      </c>
      <c r="H145" s="50">
        <v>0</v>
      </c>
    </row>
    <row r="146" spans="1:8" ht="15" customHeight="1" x14ac:dyDescent="0.25">
      <c r="A146" s="122"/>
      <c r="B146" s="125"/>
      <c r="C146" s="119"/>
      <c r="D146" s="119"/>
      <c r="E146" s="103"/>
      <c r="F146" s="119"/>
      <c r="G146" s="50">
        <v>0</v>
      </c>
      <c r="H146" s="50">
        <v>0</v>
      </c>
    </row>
    <row r="147" spans="1:8" ht="15" customHeight="1" x14ac:dyDescent="0.25">
      <c r="A147" s="123"/>
      <c r="B147" s="126"/>
      <c r="C147" s="120"/>
      <c r="D147" s="120"/>
      <c r="E147" s="104"/>
      <c r="F147" s="120"/>
      <c r="G147" s="50"/>
      <c r="H147" s="50">
        <v>0</v>
      </c>
    </row>
    <row r="148" spans="1:8" ht="15" customHeight="1" x14ac:dyDescent="0.25">
      <c r="A148" s="127" t="s">
        <v>245</v>
      </c>
      <c r="B148" s="124" t="s">
        <v>261</v>
      </c>
      <c r="C148" s="118" t="s">
        <v>247</v>
      </c>
      <c r="D148" s="118" t="s">
        <v>262</v>
      </c>
      <c r="E148" s="102" t="s">
        <v>249</v>
      </c>
      <c r="F148" s="118" t="s">
        <v>250</v>
      </c>
      <c r="G148" s="50">
        <v>0</v>
      </c>
      <c r="H148" s="50">
        <v>0</v>
      </c>
    </row>
    <row r="149" spans="1:8" ht="15" customHeight="1" x14ac:dyDescent="0.25">
      <c r="A149" s="127"/>
      <c r="B149" s="125"/>
      <c r="C149" s="119"/>
      <c r="D149" s="119"/>
      <c r="E149" s="103"/>
      <c r="F149" s="119"/>
      <c r="G149" s="50">
        <v>0</v>
      </c>
      <c r="H149" s="50">
        <v>0</v>
      </c>
    </row>
    <row r="150" spans="1:8" ht="15" customHeight="1" x14ac:dyDescent="0.25">
      <c r="A150" s="127"/>
      <c r="B150" s="126"/>
      <c r="C150" s="120"/>
      <c r="D150" s="120"/>
      <c r="E150" s="104"/>
      <c r="F150" s="120"/>
      <c r="G150" s="50"/>
      <c r="H150" s="50">
        <v>0</v>
      </c>
    </row>
    <row r="151" spans="1:8" ht="15" customHeight="1" x14ac:dyDescent="0.25">
      <c r="A151" s="121" t="s">
        <v>245</v>
      </c>
      <c r="B151" s="128" t="s">
        <v>263</v>
      </c>
      <c r="C151" s="118" t="s">
        <v>407</v>
      </c>
      <c r="D151" s="118" t="s">
        <v>264</v>
      </c>
      <c r="E151" s="102" t="s">
        <v>249</v>
      </c>
      <c r="F151" s="118" t="s">
        <v>265</v>
      </c>
      <c r="G151" s="50">
        <v>0</v>
      </c>
      <c r="H151" s="50">
        <v>0</v>
      </c>
    </row>
    <row r="152" spans="1:8" ht="15" customHeight="1" x14ac:dyDescent="0.25">
      <c r="A152" s="122"/>
      <c r="B152" s="129"/>
      <c r="C152" s="119"/>
      <c r="D152" s="119"/>
      <c r="E152" s="103"/>
      <c r="F152" s="119"/>
      <c r="G152" s="50">
        <v>0</v>
      </c>
      <c r="H152" s="50">
        <v>0</v>
      </c>
    </row>
    <row r="153" spans="1:8" ht="15" customHeight="1" x14ac:dyDescent="0.25">
      <c r="A153" s="123"/>
      <c r="B153" s="130"/>
      <c r="C153" s="120"/>
      <c r="D153" s="120"/>
      <c r="E153" s="104"/>
      <c r="F153" s="120"/>
      <c r="G153" s="50"/>
      <c r="H153" s="50">
        <v>0</v>
      </c>
    </row>
    <row r="154" spans="1:8" ht="20.100000000000001" customHeight="1" x14ac:dyDescent="0.25">
      <c r="A154" s="121" t="s">
        <v>245</v>
      </c>
      <c r="B154" s="118" t="s">
        <v>266</v>
      </c>
      <c r="C154" s="118" t="s">
        <v>47</v>
      </c>
      <c r="D154" s="118" t="s">
        <v>267</v>
      </c>
      <c r="E154" s="102" t="s">
        <v>249</v>
      </c>
      <c r="F154" s="118" t="s">
        <v>16</v>
      </c>
      <c r="G154" s="50">
        <v>0</v>
      </c>
      <c r="H154" s="50">
        <v>0</v>
      </c>
    </row>
    <row r="155" spans="1:8" ht="20.100000000000001" customHeight="1" x14ac:dyDescent="0.25">
      <c r="A155" s="122"/>
      <c r="B155" s="119"/>
      <c r="C155" s="119"/>
      <c r="D155" s="119"/>
      <c r="E155" s="103"/>
      <c r="F155" s="119"/>
      <c r="G155" s="50">
        <v>0</v>
      </c>
      <c r="H155" s="50">
        <v>0</v>
      </c>
    </row>
    <row r="156" spans="1:8" ht="20.100000000000001" customHeight="1" x14ac:dyDescent="0.25">
      <c r="A156" s="123"/>
      <c r="B156" s="120"/>
      <c r="C156" s="120"/>
      <c r="D156" s="120"/>
      <c r="E156" s="104"/>
      <c r="F156" s="120"/>
      <c r="G156" s="50"/>
      <c r="H156" s="50">
        <v>0</v>
      </c>
    </row>
    <row r="157" spans="1:8" ht="15" customHeight="1" x14ac:dyDescent="0.25">
      <c r="A157" s="121" t="s">
        <v>245</v>
      </c>
      <c r="B157" s="118" t="s">
        <v>268</v>
      </c>
      <c r="C157" s="118" t="s">
        <v>269</v>
      </c>
      <c r="D157" s="118" t="s">
        <v>270</v>
      </c>
      <c r="E157" s="102" t="s">
        <v>249</v>
      </c>
      <c r="F157" s="118" t="s">
        <v>16</v>
      </c>
      <c r="G157" s="50">
        <v>0</v>
      </c>
      <c r="H157" s="50">
        <v>0</v>
      </c>
    </row>
    <row r="158" spans="1:8" ht="15" customHeight="1" x14ac:dyDescent="0.25">
      <c r="A158" s="122"/>
      <c r="B158" s="119"/>
      <c r="C158" s="119"/>
      <c r="D158" s="119"/>
      <c r="E158" s="103"/>
      <c r="F158" s="119"/>
      <c r="G158" s="50">
        <v>0</v>
      </c>
      <c r="H158" s="50">
        <v>0</v>
      </c>
    </row>
    <row r="159" spans="1:8" ht="15" customHeight="1" x14ac:dyDescent="0.25">
      <c r="A159" s="123"/>
      <c r="B159" s="120"/>
      <c r="C159" s="120"/>
      <c r="D159" s="120"/>
      <c r="E159" s="104"/>
      <c r="F159" s="120"/>
      <c r="G159" s="50"/>
      <c r="H159" s="50">
        <v>0</v>
      </c>
    </row>
    <row r="160" spans="1:8" ht="20.100000000000001" customHeight="1" x14ac:dyDescent="0.25">
      <c r="A160" s="121" t="s">
        <v>245</v>
      </c>
      <c r="B160" s="124" t="s">
        <v>271</v>
      </c>
      <c r="C160" s="118" t="s">
        <v>272</v>
      </c>
      <c r="D160" s="118" t="s">
        <v>273</v>
      </c>
      <c r="E160" s="102" t="s">
        <v>249</v>
      </c>
      <c r="F160" s="118" t="s">
        <v>274</v>
      </c>
      <c r="G160" s="50">
        <v>0</v>
      </c>
      <c r="H160" s="50">
        <v>0</v>
      </c>
    </row>
    <row r="161" spans="1:8" ht="20.100000000000001" customHeight="1" x14ac:dyDescent="0.25">
      <c r="A161" s="122"/>
      <c r="B161" s="125"/>
      <c r="C161" s="119"/>
      <c r="D161" s="119"/>
      <c r="E161" s="103"/>
      <c r="F161" s="119"/>
      <c r="G161" s="50">
        <v>0</v>
      </c>
      <c r="H161" s="50">
        <v>0</v>
      </c>
    </row>
    <row r="162" spans="1:8" ht="20.100000000000001" customHeight="1" x14ac:dyDescent="0.25">
      <c r="A162" s="123"/>
      <c r="B162" s="126"/>
      <c r="C162" s="120"/>
      <c r="D162" s="120"/>
      <c r="E162" s="104"/>
      <c r="F162" s="120"/>
      <c r="G162" s="50"/>
      <c r="H162" s="50">
        <v>0</v>
      </c>
    </row>
    <row r="163" spans="1:8" ht="20.100000000000001" customHeight="1" x14ac:dyDescent="0.25">
      <c r="A163" s="121" t="s">
        <v>245</v>
      </c>
      <c r="B163" s="124" t="s">
        <v>275</v>
      </c>
      <c r="C163" s="118" t="s">
        <v>276</v>
      </c>
      <c r="D163" s="118" t="s">
        <v>273</v>
      </c>
      <c r="E163" s="102" t="s">
        <v>249</v>
      </c>
      <c r="F163" s="118" t="s">
        <v>274</v>
      </c>
      <c r="G163" s="50">
        <v>0</v>
      </c>
      <c r="H163" s="50">
        <v>0</v>
      </c>
    </row>
    <row r="164" spans="1:8" ht="20.100000000000001" customHeight="1" x14ac:dyDescent="0.25">
      <c r="A164" s="122"/>
      <c r="B164" s="125"/>
      <c r="C164" s="119"/>
      <c r="D164" s="119"/>
      <c r="E164" s="103"/>
      <c r="F164" s="119"/>
      <c r="G164" s="50">
        <v>0</v>
      </c>
      <c r="H164" s="50">
        <v>0</v>
      </c>
    </row>
    <row r="165" spans="1:8" ht="20.100000000000001" customHeight="1" x14ac:dyDescent="0.25">
      <c r="A165" s="123"/>
      <c r="B165" s="126"/>
      <c r="C165" s="120"/>
      <c r="D165" s="120"/>
      <c r="E165" s="104"/>
      <c r="F165" s="120"/>
      <c r="G165" s="50"/>
      <c r="H165" s="50">
        <v>0</v>
      </c>
    </row>
    <row r="166" spans="1:8" ht="20.100000000000001" customHeight="1" x14ac:dyDescent="0.25">
      <c r="A166" s="102" t="s">
        <v>245</v>
      </c>
      <c r="B166" s="124" t="s">
        <v>277</v>
      </c>
      <c r="C166" s="118" t="s">
        <v>278</v>
      </c>
      <c r="D166" s="118" t="s">
        <v>279</v>
      </c>
      <c r="E166" s="102" t="s">
        <v>249</v>
      </c>
      <c r="F166" s="118" t="s">
        <v>274</v>
      </c>
      <c r="G166" s="50">
        <v>0</v>
      </c>
      <c r="H166" s="50">
        <v>0</v>
      </c>
    </row>
    <row r="167" spans="1:8" ht="20.100000000000001" customHeight="1" x14ac:dyDescent="0.25">
      <c r="A167" s="103"/>
      <c r="B167" s="125"/>
      <c r="C167" s="119"/>
      <c r="D167" s="119"/>
      <c r="E167" s="103"/>
      <c r="F167" s="119"/>
      <c r="G167" s="50">
        <v>0</v>
      </c>
      <c r="H167" s="50">
        <v>0</v>
      </c>
    </row>
    <row r="168" spans="1:8" ht="20.100000000000001" customHeight="1" x14ac:dyDescent="0.25">
      <c r="A168" s="104"/>
      <c r="B168" s="126"/>
      <c r="C168" s="120"/>
      <c r="D168" s="120"/>
      <c r="E168" s="104"/>
      <c r="F168" s="120"/>
      <c r="G168" s="50"/>
      <c r="H168" s="50">
        <v>0</v>
      </c>
    </row>
    <row r="169" spans="1:8" ht="15" customHeight="1" x14ac:dyDescent="0.25">
      <c r="A169" s="121" t="s">
        <v>245</v>
      </c>
      <c r="B169" s="102" t="s">
        <v>280</v>
      </c>
      <c r="C169" s="118" t="s">
        <v>269</v>
      </c>
      <c r="D169" s="124" t="s">
        <v>281</v>
      </c>
      <c r="E169" s="102" t="s">
        <v>249</v>
      </c>
      <c r="F169" s="118" t="s">
        <v>282</v>
      </c>
      <c r="G169" s="50">
        <v>0</v>
      </c>
      <c r="H169" s="50">
        <v>0</v>
      </c>
    </row>
    <row r="170" spans="1:8" ht="15" customHeight="1" x14ac:dyDescent="0.25">
      <c r="A170" s="122"/>
      <c r="B170" s="103"/>
      <c r="C170" s="119"/>
      <c r="D170" s="125"/>
      <c r="E170" s="103"/>
      <c r="F170" s="119"/>
      <c r="G170" s="50">
        <v>0</v>
      </c>
      <c r="H170" s="50">
        <v>0</v>
      </c>
    </row>
    <row r="171" spans="1:8" ht="15" customHeight="1" x14ac:dyDescent="0.25">
      <c r="A171" s="123"/>
      <c r="B171" s="104"/>
      <c r="C171" s="120"/>
      <c r="D171" s="126"/>
      <c r="E171" s="104"/>
      <c r="F171" s="120"/>
      <c r="G171" s="50"/>
      <c r="H171" s="50">
        <v>0</v>
      </c>
    </row>
    <row r="172" spans="1:8" ht="15" customHeight="1" x14ac:dyDescent="0.25">
      <c r="A172" s="102" t="s">
        <v>245</v>
      </c>
      <c r="B172" s="102" t="s">
        <v>268</v>
      </c>
      <c r="C172" s="118" t="s">
        <v>269</v>
      </c>
      <c r="D172" s="102" t="s">
        <v>283</v>
      </c>
      <c r="E172" s="102" t="s">
        <v>249</v>
      </c>
      <c r="F172" s="118" t="s">
        <v>852</v>
      </c>
      <c r="G172" s="50">
        <v>0</v>
      </c>
      <c r="H172" s="50">
        <v>0</v>
      </c>
    </row>
    <row r="173" spans="1:8" ht="15" customHeight="1" x14ac:dyDescent="0.25">
      <c r="A173" s="103"/>
      <c r="B173" s="103"/>
      <c r="C173" s="119"/>
      <c r="D173" s="103"/>
      <c r="E173" s="103"/>
      <c r="F173" s="119"/>
      <c r="G173" s="50">
        <v>0</v>
      </c>
      <c r="H173" s="50">
        <v>0</v>
      </c>
    </row>
    <row r="174" spans="1:8" ht="15" customHeight="1" x14ac:dyDescent="0.25">
      <c r="A174" s="104"/>
      <c r="B174" s="104"/>
      <c r="C174" s="120"/>
      <c r="D174" s="104"/>
      <c r="E174" s="104"/>
      <c r="F174" s="120"/>
      <c r="G174" s="50"/>
      <c r="H174" s="50">
        <v>0</v>
      </c>
    </row>
    <row r="175" spans="1:8" ht="20.100000000000001" customHeight="1" x14ac:dyDescent="0.25">
      <c r="A175" s="121" t="s">
        <v>245</v>
      </c>
      <c r="B175" s="124" t="s">
        <v>284</v>
      </c>
      <c r="C175" s="118" t="s">
        <v>269</v>
      </c>
      <c r="D175" s="102" t="s">
        <v>285</v>
      </c>
      <c r="E175" s="102" t="s">
        <v>249</v>
      </c>
      <c r="F175" s="118" t="s">
        <v>286</v>
      </c>
      <c r="G175" s="50"/>
      <c r="H175" s="50">
        <v>0</v>
      </c>
    </row>
    <row r="176" spans="1:8" ht="20.100000000000001" customHeight="1" x14ac:dyDescent="0.25">
      <c r="A176" s="122"/>
      <c r="B176" s="125"/>
      <c r="C176" s="119"/>
      <c r="D176" s="103"/>
      <c r="E176" s="103"/>
      <c r="F176" s="119"/>
      <c r="G176" s="50"/>
      <c r="H176" s="50"/>
    </row>
    <row r="177" spans="1:8" ht="20.100000000000001" customHeight="1" x14ac:dyDescent="0.25">
      <c r="A177" s="123"/>
      <c r="B177" s="126"/>
      <c r="C177" s="120"/>
      <c r="D177" s="104"/>
      <c r="E177" s="104"/>
      <c r="F177" s="120"/>
      <c r="G177" s="50"/>
      <c r="H177" s="50">
        <v>0</v>
      </c>
    </row>
    <row r="178" spans="1:8" ht="15" customHeight="1" x14ac:dyDescent="0.25">
      <c r="A178" s="102" t="s">
        <v>245</v>
      </c>
      <c r="B178" s="102" t="s">
        <v>287</v>
      </c>
      <c r="C178" s="118" t="s">
        <v>1166</v>
      </c>
      <c r="D178" s="102" t="s">
        <v>288</v>
      </c>
      <c r="E178" s="102" t="s">
        <v>249</v>
      </c>
      <c r="F178" s="118" t="s">
        <v>289</v>
      </c>
      <c r="G178" s="50">
        <v>0</v>
      </c>
      <c r="H178" s="50">
        <v>0</v>
      </c>
    </row>
    <row r="179" spans="1:8" ht="15" customHeight="1" x14ac:dyDescent="0.25">
      <c r="A179" s="103"/>
      <c r="B179" s="103"/>
      <c r="C179" s="119"/>
      <c r="D179" s="103"/>
      <c r="E179" s="103"/>
      <c r="F179" s="119"/>
      <c r="G179" s="50">
        <v>0</v>
      </c>
      <c r="H179" s="50">
        <v>0</v>
      </c>
    </row>
    <row r="180" spans="1:8" ht="15" customHeight="1" x14ac:dyDescent="0.25">
      <c r="A180" s="104"/>
      <c r="B180" s="104"/>
      <c r="C180" s="120"/>
      <c r="D180" s="104"/>
      <c r="E180" s="104"/>
      <c r="F180" s="120"/>
      <c r="G180" s="50"/>
      <c r="H180" s="50">
        <v>0</v>
      </c>
    </row>
    <row r="181" spans="1:8" ht="15" customHeight="1" x14ac:dyDescent="0.25">
      <c r="A181" s="121" t="s">
        <v>245</v>
      </c>
      <c r="B181" s="102" t="s">
        <v>290</v>
      </c>
      <c r="C181" s="118" t="s">
        <v>53</v>
      </c>
      <c r="D181" s="102" t="s">
        <v>291</v>
      </c>
      <c r="E181" s="102" t="s">
        <v>249</v>
      </c>
      <c r="F181" s="118" t="s">
        <v>242</v>
      </c>
      <c r="G181" s="50">
        <v>0</v>
      </c>
      <c r="H181" s="50">
        <v>0</v>
      </c>
    </row>
    <row r="182" spans="1:8" ht="15" customHeight="1" x14ac:dyDescent="0.25">
      <c r="A182" s="122"/>
      <c r="B182" s="103"/>
      <c r="C182" s="119"/>
      <c r="D182" s="103"/>
      <c r="E182" s="103"/>
      <c r="F182" s="119"/>
      <c r="G182" s="50">
        <v>0</v>
      </c>
      <c r="H182" s="50">
        <v>0</v>
      </c>
    </row>
    <row r="183" spans="1:8" ht="15" customHeight="1" x14ac:dyDescent="0.25">
      <c r="A183" s="123"/>
      <c r="B183" s="104"/>
      <c r="C183" s="120"/>
      <c r="D183" s="104"/>
      <c r="E183" s="104"/>
      <c r="F183" s="120"/>
      <c r="G183" s="50"/>
      <c r="H183" s="50">
        <v>0</v>
      </c>
    </row>
    <row r="184" spans="1:8" ht="15" customHeight="1" x14ac:dyDescent="0.25">
      <c r="A184" s="121" t="s">
        <v>245</v>
      </c>
      <c r="B184" s="124" t="s">
        <v>292</v>
      </c>
      <c r="C184" s="118" t="s">
        <v>53</v>
      </c>
      <c r="D184" s="102" t="s">
        <v>293</v>
      </c>
      <c r="E184" s="102" t="s">
        <v>249</v>
      </c>
      <c r="F184" s="118" t="s">
        <v>20</v>
      </c>
      <c r="G184" s="50">
        <v>0</v>
      </c>
      <c r="H184" s="50">
        <v>0</v>
      </c>
    </row>
    <row r="185" spans="1:8" ht="15" customHeight="1" x14ac:dyDescent="0.25">
      <c r="A185" s="122"/>
      <c r="B185" s="125"/>
      <c r="C185" s="119"/>
      <c r="D185" s="103"/>
      <c r="E185" s="103"/>
      <c r="F185" s="119"/>
      <c r="G185" s="50">
        <v>0</v>
      </c>
      <c r="H185" s="50">
        <v>0</v>
      </c>
    </row>
    <row r="186" spans="1:8" ht="15" customHeight="1" x14ac:dyDescent="0.25">
      <c r="A186" s="123"/>
      <c r="B186" s="126"/>
      <c r="C186" s="120"/>
      <c r="D186" s="104"/>
      <c r="E186" s="104"/>
      <c r="F186" s="120"/>
      <c r="G186" s="50"/>
      <c r="H186" s="50">
        <v>0</v>
      </c>
    </row>
    <row r="187" spans="1:8" ht="15" customHeight="1" x14ac:dyDescent="0.25">
      <c r="A187" s="121" t="s">
        <v>245</v>
      </c>
      <c r="B187" s="102" t="s">
        <v>294</v>
      </c>
      <c r="C187" s="118" t="s">
        <v>295</v>
      </c>
      <c r="D187" s="102" t="s">
        <v>296</v>
      </c>
      <c r="E187" s="102" t="s">
        <v>249</v>
      </c>
      <c r="F187" s="118" t="s">
        <v>20</v>
      </c>
      <c r="G187" s="50">
        <v>0</v>
      </c>
      <c r="H187" s="50">
        <v>0</v>
      </c>
    </row>
    <row r="188" spans="1:8" ht="15" customHeight="1" x14ac:dyDescent="0.25">
      <c r="A188" s="122"/>
      <c r="B188" s="103"/>
      <c r="C188" s="119"/>
      <c r="D188" s="103"/>
      <c r="E188" s="103"/>
      <c r="F188" s="119"/>
      <c r="G188" s="50">
        <v>0</v>
      </c>
      <c r="H188" s="50">
        <v>0</v>
      </c>
    </row>
    <row r="189" spans="1:8" ht="15" customHeight="1" x14ac:dyDescent="0.25">
      <c r="A189" s="123"/>
      <c r="B189" s="104"/>
      <c r="C189" s="120"/>
      <c r="D189" s="104"/>
      <c r="E189" s="104"/>
      <c r="F189" s="120"/>
      <c r="G189" s="50"/>
      <c r="H189" s="50">
        <v>0</v>
      </c>
    </row>
    <row r="190" spans="1:8" ht="28.5" customHeight="1" x14ac:dyDescent="0.25">
      <c r="A190" s="102" t="s">
        <v>297</v>
      </c>
      <c r="B190" s="102" t="str">
        <f>UPPER("Magdo. Claudio Raymundo Gámez Perea")</f>
        <v>MAGDO. CLAUDIO RAYMUNDO GÁMEZ PEREA</v>
      </c>
      <c r="C190" s="115" t="str">
        <f>UPPER("Ciclo de Conferencias: El Interés Superior del Menor de Edad en el Sistema Jurídico Mexicano (Culiacán)")</f>
        <v>CICLO DE CONFERENCIAS: EL INTERÉS SUPERIOR DEL MENOR DE EDAD EN EL SISTEMA JURÍDICO MEXICANO (CULIACÁN)</v>
      </c>
      <c r="D190" s="93" t="str">
        <f>UPPER("Interés Superior del Menor de Edad en el Sistema Jurídico Mexicano")</f>
        <v>INTERÉS SUPERIOR DEL MENOR DE EDAD EN EL SISTEMA JURÍDICO MEXICANO</v>
      </c>
      <c r="E190" s="93" t="s">
        <v>1169</v>
      </c>
      <c r="F190" s="111">
        <v>42252</v>
      </c>
      <c r="G190" s="50"/>
      <c r="H190" s="50"/>
    </row>
    <row r="191" spans="1:8" x14ac:dyDescent="0.25">
      <c r="A191" s="103"/>
      <c r="B191" s="103"/>
      <c r="C191" s="115"/>
      <c r="D191" s="94"/>
      <c r="E191" s="94"/>
      <c r="F191" s="112"/>
      <c r="G191" s="50"/>
      <c r="H191" s="50"/>
    </row>
    <row r="192" spans="1:8" x14ac:dyDescent="0.25">
      <c r="A192" s="104"/>
      <c r="B192" s="104"/>
      <c r="C192" s="115"/>
      <c r="D192" s="95"/>
      <c r="E192" s="95"/>
      <c r="F192" s="113"/>
      <c r="G192" s="50">
        <v>1000</v>
      </c>
      <c r="H192" s="35">
        <v>0</v>
      </c>
    </row>
    <row r="193" spans="1:8" ht="29.25" customHeight="1" x14ac:dyDescent="0.25">
      <c r="A193" s="102" t="s">
        <v>298</v>
      </c>
      <c r="B193" s="102" t="str">
        <f>UPPER("Mtra. Karla Irasema Quintana Osuna (Canceló)")</f>
        <v>MTRA. KARLA IRASEMA QUINTANA OSUNA (CANCELÓ)</v>
      </c>
      <c r="C193" s="115"/>
      <c r="D193" s="93" t="str">
        <f>UPPER("Interés Superior del Menor de Edad en el Sistema Jurídico Mexicano")</f>
        <v>INTERÉS SUPERIOR DEL MENOR DE EDAD EN EL SISTEMA JURÍDICO MEXICANO</v>
      </c>
      <c r="E193" s="93" t="str">
        <f>UPPER("Culiacán")</f>
        <v>CULIACÁN</v>
      </c>
      <c r="F193" s="111">
        <v>42251</v>
      </c>
      <c r="G193" s="50"/>
      <c r="H193" s="50">
        <v>4001</v>
      </c>
    </row>
    <row r="194" spans="1:8" x14ac:dyDescent="0.25">
      <c r="A194" s="103"/>
      <c r="B194" s="103"/>
      <c r="C194" s="115"/>
      <c r="D194" s="94"/>
      <c r="E194" s="94"/>
      <c r="F194" s="112"/>
      <c r="G194" s="50"/>
      <c r="H194" s="50"/>
    </row>
    <row r="195" spans="1:8" x14ac:dyDescent="0.25">
      <c r="A195" s="104"/>
      <c r="B195" s="104"/>
      <c r="C195" s="115"/>
      <c r="D195" s="95"/>
      <c r="E195" s="95"/>
      <c r="F195" s="113"/>
      <c r="G195" s="50">
        <v>0</v>
      </c>
      <c r="H195" s="50"/>
    </row>
    <row r="196" spans="1:8" ht="14.25" customHeight="1" x14ac:dyDescent="0.25">
      <c r="A196" s="102" t="s">
        <v>299</v>
      </c>
      <c r="B196" s="102" t="str">
        <f>UPPER("Mtro. Alejandro Cruz Ramírez")</f>
        <v>MTRO. ALEJANDRO CRUZ RAMÍREZ</v>
      </c>
      <c r="C196" s="115"/>
      <c r="D196" s="93" t="str">
        <f>UPPER("Interés Superior del Menor de Edad en el Sistema Jurídico Mexicano")</f>
        <v>INTERÉS SUPERIOR DEL MENOR DE EDAD EN EL SISTEMA JURÍDICO MEXICANO</v>
      </c>
      <c r="E196" s="93" t="str">
        <f t="shared" ref="E196" si="0">UPPER("Culiacán")</f>
        <v>CULIACÁN</v>
      </c>
      <c r="F196" s="111">
        <v>42251</v>
      </c>
      <c r="G196" s="50"/>
      <c r="H196" s="50">
        <v>5924</v>
      </c>
    </row>
    <row r="197" spans="1:8" x14ac:dyDescent="0.25">
      <c r="A197" s="103"/>
      <c r="B197" s="103"/>
      <c r="C197" s="115"/>
      <c r="D197" s="94"/>
      <c r="E197" s="94"/>
      <c r="F197" s="112"/>
      <c r="G197" s="50"/>
      <c r="H197" s="50"/>
    </row>
    <row r="198" spans="1:8" x14ac:dyDescent="0.25">
      <c r="A198" s="104"/>
      <c r="B198" s="104"/>
      <c r="C198" s="115"/>
      <c r="D198" s="95"/>
      <c r="E198" s="95"/>
      <c r="F198" s="113"/>
      <c r="G198" s="50">
        <v>1000</v>
      </c>
      <c r="H198" s="50"/>
    </row>
    <row r="199" spans="1:8" ht="28.5" customHeight="1" x14ac:dyDescent="0.25">
      <c r="A199" s="102" t="s">
        <v>297</v>
      </c>
      <c r="B199" s="102" t="str">
        <f>UPPER("Mtro. Julio Cesar Guerrero Velázquez")</f>
        <v>MTRO. JULIO CESAR GUERRERO VELÁZQUEZ</v>
      </c>
      <c r="C199" s="115"/>
      <c r="D199" s="93" t="str">
        <f>UPPER("Interés Superior del Menor de Edad en el Sistema Jurídico Mexicano")</f>
        <v>INTERÉS SUPERIOR DEL MENOR DE EDAD EN EL SISTEMA JURÍDICO MEXICANO</v>
      </c>
      <c r="E199" s="93" t="str">
        <f t="shared" ref="E199" si="1">UPPER("Culiacán")</f>
        <v>CULIACÁN</v>
      </c>
      <c r="F199" s="111">
        <v>42252</v>
      </c>
      <c r="G199" s="50"/>
      <c r="H199" s="50"/>
    </row>
    <row r="200" spans="1:8" x14ac:dyDescent="0.25">
      <c r="A200" s="103"/>
      <c r="B200" s="103"/>
      <c r="C200" s="115"/>
      <c r="D200" s="94"/>
      <c r="E200" s="94"/>
      <c r="F200" s="112"/>
      <c r="G200" s="50"/>
      <c r="H200" s="50"/>
    </row>
    <row r="201" spans="1:8" x14ac:dyDescent="0.25">
      <c r="A201" s="104"/>
      <c r="B201" s="104"/>
      <c r="C201" s="115"/>
      <c r="D201" s="95"/>
      <c r="E201" s="95"/>
      <c r="F201" s="113"/>
      <c r="G201" s="50">
        <v>1000</v>
      </c>
      <c r="H201" s="50"/>
    </row>
    <row r="202" spans="1:8" ht="28.5" customHeight="1" x14ac:dyDescent="0.25">
      <c r="A202" s="102" t="s">
        <v>297</v>
      </c>
      <c r="B202" s="102" t="str">
        <f>UPPER("Mtra. Elizabeth Avila Carrancio")</f>
        <v>MTRA. ELIZABETH AVILA CARRANCIO</v>
      </c>
      <c r="C202" s="115"/>
      <c r="D202" s="93" t="str">
        <f>UPPER("Interés Superior del Menor de Edad en el Sistema Jurídico Mexicano")</f>
        <v>INTERÉS SUPERIOR DEL MENOR DE EDAD EN EL SISTEMA JURÍDICO MEXICANO</v>
      </c>
      <c r="E202" s="93" t="str">
        <f t="shared" ref="E202" si="2">UPPER("Culiacán")</f>
        <v>CULIACÁN</v>
      </c>
      <c r="F202" s="111">
        <v>42251</v>
      </c>
      <c r="G202" s="50"/>
      <c r="H202" s="35">
        <v>0</v>
      </c>
    </row>
    <row r="203" spans="1:8" x14ac:dyDescent="0.25">
      <c r="A203" s="103"/>
      <c r="B203" s="103"/>
      <c r="C203" s="115"/>
      <c r="D203" s="94"/>
      <c r="E203" s="94"/>
      <c r="F203" s="112"/>
      <c r="G203" s="50"/>
      <c r="H203" s="50"/>
    </row>
    <row r="204" spans="1:8" x14ac:dyDescent="0.25">
      <c r="A204" s="104"/>
      <c r="B204" s="104"/>
      <c r="C204" s="115"/>
      <c r="D204" s="95"/>
      <c r="E204" s="95"/>
      <c r="F204" s="113"/>
      <c r="G204" s="50">
        <v>1000</v>
      </c>
      <c r="H204" s="50"/>
    </row>
    <row r="205" spans="1:8" x14ac:dyDescent="0.25">
      <c r="A205" s="102" t="s">
        <v>297</v>
      </c>
      <c r="B205" s="102" t="str">
        <f>UPPER("Juez José Francisco Pérez Mier")</f>
        <v>JUEZ JOSÉ FRANCISCO PÉREZ MIER</v>
      </c>
      <c r="C205" s="115"/>
      <c r="D205" s="93" t="str">
        <f>UPPER("Interés Superior del Menor de Edad en el Sistema Jurídico Mexicano")</f>
        <v>INTERÉS SUPERIOR DEL MENOR DE EDAD EN EL SISTEMA JURÍDICO MEXICANO</v>
      </c>
      <c r="E205" s="93" t="str">
        <f t="shared" ref="E205" si="3">UPPER("Culiacán")</f>
        <v>CULIACÁN</v>
      </c>
      <c r="F205" s="111">
        <v>42252</v>
      </c>
      <c r="G205" s="50"/>
      <c r="H205" s="50"/>
    </row>
    <row r="206" spans="1:8" x14ac:dyDescent="0.25">
      <c r="A206" s="103"/>
      <c r="B206" s="103"/>
      <c r="C206" s="115"/>
      <c r="D206" s="94"/>
      <c r="E206" s="94"/>
      <c r="F206" s="112"/>
      <c r="G206" s="50"/>
      <c r="H206" s="50">
        <v>1292</v>
      </c>
    </row>
    <row r="207" spans="1:8" x14ac:dyDescent="0.25">
      <c r="A207" s="104"/>
      <c r="B207" s="104"/>
      <c r="C207" s="115"/>
      <c r="D207" s="95"/>
      <c r="E207" s="95"/>
      <c r="F207" s="113"/>
      <c r="G207" s="50">
        <v>1000</v>
      </c>
      <c r="H207" s="50"/>
    </row>
    <row r="208" spans="1:8" ht="15" customHeight="1" x14ac:dyDescent="0.25">
      <c r="A208" s="102" t="s">
        <v>297</v>
      </c>
      <c r="B208" s="102" t="str">
        <f>UPPER("Mtra. Nuria Alejandra González Elizalde")</f>
        <v>MTRA. NURIA ALEJANDRA GONZÁLEZ ELIZALDE</v>
      </c>
      <c r="C208" s="115" t="str">
        <f>UPPER("Ciclo de Conferencias: Derechos Humanos y Grupos Vulnerables (Los Mochis)")</f>
        <v>CICLO DE CONFERENCIAS: DERECHOS HUMANOS Y GRUPOS VULNERABLES (LOS MOCHIS)</v>
      </c>
      <c r="D208" s="93" t="str">
        <f>UPPER("Derechos Humanos y Grupos Vulnerables")</f>
        <v>DERECHOS HUMANOS Y GRUPOS VULNERABLES</v>
      </c>
      <c r="E208" s="102" t="str">
        <f>UPPER("Los Mochis")</f>
        <v>LOS MOCHIS</v>
      </c>
      <c r="F208" s="117">
        <v>42251</v>
      </c>
      <c r="G208" s="50"/>
      <c r="H208" s="35">
        <v>0</v>
      </c>
    </row>
    <row r="209" spans="1:8" ht="15" customHeight="1" x14ac:dyDescent="0.25">
      <c r="A209" s="103"/>
      <c r="B209" s="103"/>
      <c r="C209" s="115"/>
      <c r="D209" s="94"/>
      <c r="E209" s="103"/>
      <c r="F209" s="117"/>
      <c r="G209" s="50"/>
      <c r="H209" s="50"/>
    </row>
    <row r="210" spans="1:8" ht="15" customHeight="1" x14ac:dyDescent="0.25">
      <c r="A210" s="104"/>
      <c r="B210" s="104"/>
      <c r="C210" s="115"/>
      <c r="D210" s="95"/>
      <c r="E210" s="104"/>
      <c r="F210" s="117"/>
      <c r="G210" s="50">
        <v>1000</v>
      </c>
      <c r="H210" s="50"/>
    </row>
    <row r="211" spans="1:8" ht="15" customHeight="1" x14ac:dyDescent="0.25">
      <c r="A211" s="102" t="s">
        <v>300</v>
      </c>
      <c r="B211" s="102" t="str">
        <f>UPPER("Mtro. José Abel Flores Ramírez")</f>
        <v>MTRO. JOSÉ ABEL FLORES RAMÍREZ</v>
      </c>
      <c r="C211" s="115"/>
      <c r="D211" s="93" t="str">
        <f t="shared" ref="D211" si="4">UPPER("Derechos Humanos y Grupos Vulnerables")</f>
        <v>DERECHOS HUMANOS Y GRUPOS VULNERABLES</v>
      </c>
      <c r="E211" s="102" t="str">
        <f t="shared" ref="E211" si="5">UPPER("Los Mochis")</f>
        <v>LOS MOCHIS</v>
      </c>
      <c r="F211" s="111">
        <v>42251</v>
      </c>
      <c r="G211" s="50"/>
      <c r="H211" s="50">
        <v>3703</v>
      </c>
    </row>
    <row r="212" spans="1:8" ht="15" customHeight="1" x14ac:dyDescent="0.25">
      <c r="A212" s="103"/>
      <c r="B212" s="103"/>
      <c r="C212" s="115"/>
      <c r="D212" s="94"/>
      <c r="E212" s="103"/>
      <c r="F212" s="112"/>
      <c r="G212" s="50">
        <v>1000</v>
      </c>
      <c r="H212" s="50"/>
    </row>
    <row r="213" spans="1:8" ht="15" customHeight="1" x14ac:dyDescent="0.25">
      <c r="A213" s="104"/>
      <c r="B213" s="104"/>
      <c r="C213" s="115"/>
      <c r="D213" s="95"/>
      <c r="E213" s="104"/>
      <c r="F213" s="113"/>
      <c r="G213" s="50"/>
      <c r="H213" s="50"/>
    </row>
    <row r="214" spans="1:8" ht="15" customHeight="1" x14ac:dyDescent="0.25">
      <c r="A214" s="102" t="s">
        <v>297</v>
      </c>
      <c r="B214" s="102" t="str">
        <f>UPPER("Mtra. Martha Olivia Félix Borquez")</f>
        <v>MTRA. MARTHA OLIVIA FÉLIX BORQUEZ</v>
      </c>
      <c r="C214" s="115"/>
      <c r="D214" s="93" t="str">
        <f t="shared" ref="D214" si="6">UPPER("Derechos Humanos y Grupos Vulnerables")</f>
        <v>DERECHOS HUMANOS Y GRUPOS VULNERABLES</v>
      </c>
      <c r="E214" s="102" t="str">
        <f t="shared" ref="E214" si="7">UPPER("Los Mochis")</f>
        <v>LOS MOCHIS</v>
      </c>
      <c r="F214" s="111">
        <v>42251</v>
      </c>
      <c r="G214" s="50"/>
      <c r="H214" s="35">
        <v>0</v>
      </c>
    </row>
    <row r="215" spans="1:8" ht="15" customHeight="1" x14ac:dyDescent="0.25">
      <c r="A215" s="103"/>
      <c r="B215" s="103"/>
      <c r="C215" s="115"/>
      <c r="D215" s="94"/>
      <c r="E215" s="103"/>
      <c r="F215" s="112"/>
      <c r="G215" s="50"/>
      <c r="H215" s="50"/>
    </row>
    <row r="216" spans="1:8" ht="15" customHeight="1" x14ac:dyDescent="0.25">
      <c r="A216" s="104"/>
      <c r="B216" s="104"/>
      <c r="C216" s="115"/>
      <c r="D216" s="95"/>
      <c r="E216" s="104"/>
      <c r="F216" s="113"/>
      <c r="G216" s="50">
        <v>1000</v>
      </c>
      <c r="H216" s="50"/>
    </row>
    <row r="217" spans="1:8" ht="15" customHeight="1" x14ac:dyDescent="0.25">
      <c r="A217" s="102" t="s">
        <v>297</v>
      </c>
      <c r="B217" s="102" t="str">
        <f>UPPER("Mtro. Alejandro Cruz Ramírez")</f>
        <v>MTRO. ALEJANDRO CRUZ RAMÍREZ</v>
      </c>
      <c r="C217" s="115"/>
      <c r="D217" s="93" t="str">
        <f t="shared" ref="D217" si="8">UPPER("Derechos Humanos y Grupos Vulnerables")</f>
        <v>DERECHOS HUMANOS Y GRUPOS VULNERABLES</v>
      </c>
      <c r="E217" s="102" t="str">
        <f t="shared" ref="E217" si="9">UPPER("Los Mochis")</f>
        <v>LOS MOCHIS</v>
      </c>
      <c r="F217" s="111">
        <v>42252</v>
      </c>
      <c r="G217" s="50"/>
      <c r="H217" s="35">
        <v>0</v>
      </c>
    </row>
    <row r="218" spans="1:8" ht="15" customHeight="1" x14ac:dyDescent="0.25">
      <c r="A218" s="103"/>
      <c r="B218" s="103"/>
      <c r="C218" s="115"/>
      <c r="D218" s="94"/>
      <c r="E218" s="103"/>
      <c r="F218" s="112"/>
      <c r="G218" s="50"/>
      <c r="H218" s="50"/>
    </row>
    <row r="219" spans="1:8" ht="15" customHeight="1" x14ac:dyDescent="0.25">
      <c r="A219" s="104"/>
      <c r="B219" s="104"/>
      <c r="C219" s="115"/>
      <c r="D219" s="95"/>
      <c r="E219" s="104"/>
      <c r="F219" s="113"/>
      <c r="G219" s="50">
        <v>1000</v>
      </c>
      <c r="H219" s="50"/>
    </row>
    <row r="220" spans="1:8" ht="15" customHeight="1" x14ac:dyDescent="0.25">
      <c r="A220" s="102" t="s">
        <v>297</v>
      </c>
      <c r="B220" s="102" t="str">
        <f>UPPER("Mtra. Karla Irasema Quintana Osuna (Canceló)")</f>
        <v>MTRA. KARLA IRASEMA QUINTANA OSUNA (CANCELÓ)</v>
      </c>
      <c r="C220" s="115"/>
      <c r="D220" s="93" t="str">
        <f t="shared" ref="D220" si="10">UPPER("Derechos Humanos y Grupos Vulnerables")</f>
        <v>DERECHOS HUMANOS Y GRUPOS VULNERABLES</v>
      </c>
      <c r="E220" s="102" t="str">
        <f t="shared" ref="E220" si="11">UPPER("Los Mochis")</f>
        <v>LOS MOCHIS</v>
      </c>
      <c r="F220" s="111">
        <v>42252</v>
      </c>
      <c r="G220" s="50"/>
      <c r="H220" s="35">
        <v>0</v>
      </c>
    </row>
    <row r="221" spans="1:8" ht="15" customHeight="1" x14ac:dyDescent="0.25">
      <c r="A221" s="103"/>
      <c r="B221" s="103"/>
      <c r="C221" s="115"/>
      <c r="D221" s="94"/>
      <c r="E221" s="103"/>
      <c r="F221" s="112"/>
      <c r="G221" s="51"/>
      <c r="H221" s="51"/>
    </row>
    <row r="222" spans="1:8" ht="15" customHeight="1" x14ac:dyDescent="0.25">
      <c r="A222" s="104"/>
      <c r="B222" s="104"/>
      <c r="C222" s="115"/>
      <c r="D222" s="95"/>
      <c r="E222" s="104"/>
      <c r="F222" s="113"/>
      <c r="G222" s="51">
        <v>0</v>
      </c>
      <c r="H222" s="51"/>
    </row>
    <row r="223" spans="1:8" ht="15" customHeight="1" x14ac:dyDescent="0.25">
      <c r="A223" s="115" t="s">
        <v>297</v>
      </c>
      <c r="B223" s="115" t="str">
        <f>UPPER("Magdo. Jorge Antonio Camarena Ávalos")</f>
        <v>MAGDO. JORGE ANTONIO CAMARENA ÁVALOS</v>
      </c>
      <c r="C223" s="115" t="str">
        <f>UPPER("Ciclo de Conferencias: Resoluciones y Criterios Relevantes del Poder Judicial de la Federación (Guasave)")</f>
        <v>CICLO DE CONFERENCIAS: RESOLUCIONES Y CRITERIOS RELEVANTES DEL PODER JUDICIAL DE LA FEDERACIÓN (GUASAVE)</v>
      </c>
      <c r="D223" s="116" t="str">
        <f>UPPER("Resoluciones y Criterios Relevantes del Poder Judicial de la Federación")</f>
        <v>RESOLUCIONES Y CRITERIOS RELEVANTES DEL PODER JUDICIAL DE LA FEDERACIÓN</v>
      </c>
      <c r="E223" s="115" t="str">
        <f>UPPER("Guasave")</f>
        <v>GUASAVE</v>
      </c>
      <c r="F223" s="117">
        <v>42252</v>
      </c>
      <c r="G223" s="50"/>
      <c r="H223" s="50"/>
    </row>
    <row r="224" spans="1:8" ht="15" customHeight="1" x14ac:dyDescent="0.25">
      <c r="A224" s="115"/>
      <c r="B224" s="115"/>
      <c r="C224" s="115"/>
      <c r="D224" s="116"/>
      <c r="E224" s="115"/>
      <c r="F224" s="117"/>
      <c r="G224" s="50"/>
      <c r="H224" s="50">
        <v>800</v>
      </c>
    </row>
    <row r="225" spans="1:8" ht="15" customHeight="1" x14ac:dyDescent="0.25">
      <c r="A225" s="115"/>
      <c r="B225" s="115"/>
      <c r="C225" s="115"/>
      <c r="D225" s="116"/>
      <c r="E225" s="115"/>
      <c r="F225" s="117"/>
      <c r="G225" s="50">
        <v>1000</v>
      </c>
      <c r="H225" s="50"/>
    </row>
    <row r="226" spans="1:8" ht="15" customHeight="1" x14ac:dyDescent="0.25">
      <c r="A226" s="115" t="s">
        <v>297</v>
      </c>
      <c r="B226" s="115" t="str">
        <f>UPPER("Magdo. Sergio Angulo Verduzco")</f>
        <v>MAGDO. SERGIO ANGULO VERDUZCO</v>
      </c>
      <c r="C226" s="115"/>
      <c r="D226" s="116" t="str">
        <f t="shared" ref="D226" si="12">UPPER("Resoluciones y Criterios Relevantes del Poder Judicial de la Federación")</f>
        <v>RESOLUCIONES Y CRITERIOS RELEVANTES DEL PODER JUDICIAL DE LA FEDERACIÓN</v>
      </c>
      <c r="E226" s="115" t="str">
        <f t="shared" ref="E226" si="13">UPPER("Guasave")</f>
        <v>GUASAVE</v>
      </c>
      <c r="F226" s="117">
        <v>42252</v>
      </c>
      <c r="G226" s="50"/>
      <c r="H226" s="50"/>
    </row>
    <row r="227" spans="1:8" ht="15" customHeight="1" x14ac:dyDescent="0.25">
      <c r="A227" s="115"/>
      <c r="B227" s="115"/>
      <c r="C227" s="115"/>
      <c r="D227" s="116"/>
      <c r="E227" s="115"/>
      <c r="F227" s="117"/>
      <c r="G227" s="50"/>
      <c r="H227" s="50"/>
    </row>
    <row r="228" spans="1:8" ht="15" customHeight="1" x14ac:dyDescent="0.25">
      <c r="A228" s="115"/>
      <c r="B228" s="115"/>
      <c r="C228" s="115"/>
      <c r="D228" s="116"/>
      <c r="E228" s="115"/>
      <c r="F228" s="117"/>
      <c r="G228" s="50">
        <v>1000</v>
      </c>
      <c r="H228" s="50"/>
    </row>
    <row r="229" spans="1:8" ht="15" customHeight="1" x14ac:dyDescent="0.25">
      <c r="A229" s="115" t="s">
        <v>297</v>
      </c>
      <c r="B229" s="115" t="str">
        <f>UPPER("Mtro. Rafael Rodríguez López")</f>
        <v>MTRO. RAFAEL RODRÍGUEZ LÓPEZ</v>
      </c>
      <c r="C229" s="115"/>
      <c r="D229" s="116" t="str">
        <f t="shared" ref="D229" si="14">UPPER("Resoluciones y Criterios Relevantes del Poder Judicial de la Federación")</f>
        <v>RESOLUCIONES Y CRITERIOS RELEVANTES DEL PODER JUDICIAL DE LA FEDERACIÓN</v>
      </c>
      <c r="E229" s="115" t="str">
        <f t="shared" ref="E229" si="15">UPPER("Guasave")</f>
        <v>GUASAVE</v>
      </c>
      <c r="F229" s="117">
        <v>42252</v>
      </c>
      <c r="G229" s="50"/>
      <c r="H229" s="50"/>
    </row>
    <row r="230" spans="1:8" ht="15" customHeight="1" x14ac:dyDescent="0.25">
      <c r="A230" s="115"/>
      <c r="B230" s="115"/>
      <c r="C230" s="115"/>
      <c r="D230" s="116"/>
      <c r="E230" s="115"/>
      <c r="F230" s="117"/>
      <c r="G230" s="50"/>
      <c r="H230" s="50">
        <v>800</v>
      </c>
    </row>
    <row r="231" spans="1:8" ht="15" customHeight="1" x14ac:dyDescent="0.25">
      <c r="A231" s="115"/>
      <c r="B231" s="115"/>
      <c r="C231" s="115"/>
      <c r="D231" s="116"/>
      <c r="E231" s="115"/>
      <c r="F231" s="117"/>
      <c r="G231" s="50">
        <v>1000</v>
      </c>
      <c r="H231" s="50"/>
    </row>
    <row r="232" spans="1:8" ht="15" customHeight="1" x14ac:dyDescent="0.25">
      <c r="A232" s="115" t="s">
        <v>297</v>
      </c>
      <c r="B232" s="115" t="str">
        <f>UPPER("Mtro. José Abel Flores Ramírez")</f>
        <v>MTRO. JOSÉ ABEL FLORES RAMÍREZ</v>
      </c>
      <c r="C232" s="115"/>
      <c r="D232" s="116" t="str">
        <f t="shared" ref="D232" si="16">UPPER("Resoluciones y Criterios Relevantes del Poder Judicial de la Federación")</f>
        <v>RESOLUCIONES Y CRITERIOS RELEVANTES DEL PODER JUDICIAL DE LA FEDERACIÓN</v>
      </c>
      <c r="E232" s="115" t="str">
        <f t="shared" ref="E232" si="17">UPPER("Guasave")</f>
        <v>GUASAVE</v>
      </c>
      <c r="F232" s="117">
        <v>42251</v>
      </c>
      <c r="G232" s="50"/>
      <c r="H232" s="50"/>
    </row>
    <row r="233" spans="1:8" ht="15" customHeight="1" x14ac:dyDescent="0.25">
      <c r="A233" s="115"/>
      <c r="B233" s="115"/>
      <c r="C233" s="115"/>
      <c r="D233" s="116"/>
      <c r="E233" s="115"/>
      <c r="F233" s="117"/>
      <c r="G233" s="50"/>
      <c r="H233" s="50"/>
    </row>
    <row r="234" spans="1:8" ht="15" customHeight="1" x14ac:dyDescent="0.25">
      <c r="A234" s="115"/>
      <c r="B234" s="115"/>
      <c r="C234" s="115"/>
      <c r="D234" s="116"/>
      <c r="E234" s="115"/>
      <c r="F234" s="117"/>
      <c r="G234" s="50">
        <v>1000</v>
      </c>
      <c r="H234" s="50"/>
    </row>
    <row r="235" spans="1:8" ht="15" customHeight="1" x14ac:dyDescent="0.25">
      <c r="A235" s="115" t="s">
        <v>297</v>
      </c>
      <c r="B235" s="115" t="str">
        <f>UPPER("Dr. Octavio Ramón Acedo Quezada")</f>
        <v>DR. OCTAVIO RAMÓN ACEDO QUEZADA</v>
      </c>
      <c r="C235" s="115"/>
      <c r="D235" s="116" t="str">
        <f t="shared" ref="D235" si="18">UPPER("Resoluciones y Criterios Relevantes del Poder Judicial de la Federación")</f>
        <v>RESOLUCIONES Y CRITERIOS RELEVANTES DEL PODER JUDICIAL DE LA FEDERACIÓN</v>
      </c>
      <c r="E235" s="115" t="str">
        <f t="shared" ref="E235" si="19">UPPER("Guasave")</f>
        <v>GUASAVE</v>
      </c>
      <c r="F235" s="117">
        <v>42252</v>
      </c>
      <c r="G235" s="50"/>
      <c r="H235" s="50"/>
    </row>
    <row r="236" spans="1:8" ht="15" customHeight="1" x14ac:dyDescent="0.25">
      <c r="A236" s="115"/>
      <c r="B236" s="115"/>
      <c r="C236" s="115"/>
      <c r="D236" s="116"/>
      <c r="E236" s="115"/>
      <c r="F236" s="117"/>
      <c r="G236" s="51"/>
      <c r="H236" s="51">
        <v>800</v>
      </c>
    </row>
    <row r="237" spans="1:8" ht="15" customHeight="1" x14ac:dyDescent="0.25">
      <c r="A237" s="115"/>
      <c r="B237" s="115"/>
      <c r="C237" s="115"/>
      <c r="D237" s="116"/>
      <c r="E237" s="115"/>
      <c r="F237" s="117"/>
      <c r="G237" s="51">
        <v>1000</v>
      </c>
      <c r="H237" s="51"/>
    </row>
    <row r="238" spans="1:8" ht="15" customHeight="1" x14ac:dyDescent="0.25">
      <c r="A238" s="115" t="s">
        <v>301</v>
      </c>
      <c r="B238" s="115" t="str">
        <f>UPPER("Mtro. Francisco Rubén Quiñonez Huizar")</f>
        <v>MTRO. FRANCISCO RUBÉN QUIÑONEZ HUIZAR</v>
      </c>
      <c r="C238" s="115" t="str">
        <f>UPPER("Conferencia: Retos del Nuevo Sistema de Justicia Penal en México (Culiacán)")</f>
        <v>CONFERENCIA: RETOS DEL NUEVO SISTEMA DE JUSTICIA PENAL EN MÉXICO (CULIACÁN)</v>
      </c>
      <c r="D238" s="116" t="str">
        <f>UPPER("Retos del nuevo sistema de justicia penal")</f>
        <v>RETOS DEL NUEVO SISTEMA DE JUSTICIA PENAL</v>
      </c>
      <c r="E238" s="93" t="str">
        <f t="shared" ref="E238:E262" si="20">UPPER("Culiacán")</f>
        <v>CULIACÁN</v>
      </c>
      <c r="F238" s="117">
        <v>42258</v>
      </c>
      <c r="G238" s="50"/>
      <c r="H238" s="50">
        <v>2801.03</v>
      </c>
    </row>
    <row r="239" spans="1:8" ht="15" customHeight="1" x14ac:dyDescent="0.25">
      <c r="A239" s="115"/>
      <c r="B239" s="115"/>
      <c r="C239" s="115"/>
      <c r="D239" s="116"/>
      <c r="E239" s="94"/>
      <c r="F239" s="117"/>
      <c r="G239" s="50"/>
      <c r="H239" s="50"/>
    </row>
    <row r="240" spans="1:8" ht="15" customHeight="1" x14ac:dyDescent="0.25">
      <c r="A240" s="115"/>
      <c r="B240" s="115"/>
      <c r="C240" s="115"/>
      <c r="D240" s="116"/>
      <c r="E240" s="95"/>
      <c r="F240" s="117"/>
      <c r="G240" s="50">
        <v>1000</v>
      </c>
      <c r="H240" s="50">
        <v>500</v>
      </c>
    </row>
    <row r="241" spans="1:8" ht="20.100000000000001" customHeight="1" x14ac:dyDescent="0.25">
      <c r="A241" s="102" t="s">
        <v>297</v>
      </c>
      <c r="B241" s="102" t="str">
        <f>UPPER("Mtro. Francisco Rubén Quiñonez Huizar")</f>
        <v>MTRO. FRANCISCO RUBÉN QUIÑONEZ HUIZAR</v>
      </c>
      <c r="C241" s="115" t="str">
        <f>UPPER("Conferencia: La Argumentación en los Juicios Orales (Culiacán)")</f>
        <v>CONFERENCIA: LA ARGUMENTACIÓN EN LOS JUICIOS ORALES (CULIACÁN)</v>
      </c>
      <c r="D241" s="93" t="str">
        <f>UPPER("La Argumentación en los Juicios Orales")</f>
        <v>LA ARGUMENTACIÓN EN LOS JUICIOS ORALES</v>
      </c>
      <c r="E241" s="93" t="str">
        <f t="shared" si="20"/>
        <v>CULIACÁN</v>
      </c>
      <c r="F241" s="111">
        <v>42259</v>
      </c>
      <c r="G241" s="50"/>
      <c r="H241" s="50"/>
    </row>
    <row r="242" spans="1:8" ht="20.100000000000001" customHeight="1" x14ac:dyDescent="0.25">
      <c r="A242" s="103"/>
      <c r="B242" s="103"/>
      <c r="C242" s="115"/>
      <c r="D242" s="94"/>
      <c r="E242" s="94"/>
      <c r="F242" s="112"/>
      <c r="G242" s="50"/>
      <c r="H242" s="50"/>
    </row>
    <row r="243" spans="1:8" ht="20.100000000000001" customHeight="1" x14ac:dyDescent="0.25">
      <c r="A243" s="104"/>
      <c r="B243" s="104"/>
      <c r="C243" s="115"/>
      <c r="D243" s="95"/>
      <c r="E243" s="95"/>
      <c r="F243" s="113"/>
      <c r="G243" s="50">
        <v>1000</v>
      </c>
      <c r="H243" s="50"/>
    </row>
    <row r="244" spans="1:8" ht="20.100000000000001" customHeight="1" x14ac:dyDescent="0.25">
      <c r="A244" s="102" t="s">
        <v>297</v>
      </c>
      <c r="B244" s="102" t="str">
        <f>UPPER("Mtro. Gustavo Saavedra Torres")</f>
        <v>MTRO. GUSTAVO SAAVEDRA TORRES</v>
      </c>
      <c r="C244" s="115" t="str">
        <f>UPPER("Conferencia: Concursos Mercántiles y Derechos Humanos (Los Mochis)")</f>
        <v>CONFERENCIA: CONCURSOS MERCÁNTILES Y DERECHOS HUMANOS (LOS MOCHIS)</v>
      </c>
      <c r="D244" s="93" t="str">
        <f>UPPER("Concursos Mercántiles y Derechos Humanos")</f>
        <v>CONCURSOS MERCÁNTILES Y DERECHOS HUMANOS</v>
      </c>
      <c r="E244" s="93" t="str">
        <f t="shared" si="20"/>
        <v>CULIACÁN</v>
      </c>
      <c r="F244" s="111">
        <v>42259</v>
      </c>
      <c r="G244" s="50"/>
      <c r="H244" s="50"/>
    </row>
    <row r="245" spans="1:8" ht="20.100000000000001" customHeight="1" x14ac:dyDescent="0.25">
      <c r="A245" s="103"/>
      <c r="B245" s="103"/>
      <c r="C245" s="115"/>
      <c r="D245" s="94"/>
      <c r="E245" s="94"/>
      <c r="F245" s="112"/>
      <c r="G245" s="50"/>
      <c r="H245" s="50">
        <v>1000</v>
      </c>
    </row>
    <row r="246" spans="1:8" ht="20.100000000000001" customHeight="1" x14ac:dyDescent="0.25">
      <c r="A246" s="104"/>
      <c r="B246" s="104"/>
      <c r="C246" s="115"/>
      <c r="D246" s="95"/>
      <c r="E246" s="95"/>
      <c r="F246" s="113"/>
      <c r="G246" s="50">
        <v>1000</v>
      </c>
      <c r="H246" s="50"/>
    </row>
    <row r="247" spans="1:8" ht="20.100000000000001" customHeight="1" x14ac:dyDescent="0.25">
      <c r="A247" s="102" t="s">
        <v>297</v>
      </c>
      <c r="B247" s="102" t="str">
        <f>UPPER("Dr. Javier López Sánchez (sustituyó a Mtro. Sergio Arturo López Servín")</f>
        <v>DR. JAVIER LÓPEZ SÁNCHEZ (SUSTITUYÓ A MTRO. SERGIO ARTURO LÓPEZ SERVÍN</v>
      </c>
      <c r="C247" s="115" t="str">
        <f>UPPER("Ciclo de Conferencias: Retos de la Justicia en México en la Actualidad (Culiacán)")</f>
        <v>CICLO DE CONFERENCIAS: RETOS DE LA JUSTICIA EN MÉXICO EN LA ACTUALIDAD (CULIACÁN)</v>
      </c>
      <c r="D247" s="93" t="str">
        <f>UPPER("Retos de la Justicia en México en la Actualidad")</f>
        <v>RETOS DE LA JUSTICIA EN MÉXICO EN LA ACTUALIDAD</v>
      </c>
      <c r="E247" s="93" t="str">
        <f t="shared" si="20"/>
        <v>CULIACÁN</v>
      </c>
      <c r="F247" s="111">
        <v>42265</v>
      </c>
      <c r="G247" s="50"/>
      <c r="H247" s="50">
        <v>3172.83</v>
      </c>
    </row>
    <row r="248" spans="1:8" ht="20.100000000000001" customHeight="1" x14ac:dyDescent="0.25">
      <c r="A248" s="103"/>
      <c r="B248" s="103"/>
      <c r="C248" s="115"/>
      <c r="D248" s="94"/>
      <c r="E248" s="94"/>
      <c r="F248" s="112"/>
      <c r="G248" s="50"/>
      <c r="H248" s="50"/>
    </row>
    <row r="249" spans="1:8" ht="20.100000000000001" customHeight="1" x14ac:dyDescent="0.25">
      <c r="A249" s="104"/>
      <c r="B249" s="104"/>
      <c r="C249" s="115"/>
      <c r="D249" s="95"/>
      <c r="E249" s="95"/>
      <c r="F249" s="113"/>
      <c r="G249" s="50">
        <v>1000</v>
      </c>
      <c r="H249" s="50"/>
    </row>
    <row r="250" spans="1:8" ht="20.100000000000001" customHeight="1" x14ac:dyDescent="0.25">
      <c r="A250" s="102" t="s">
        <v>297</v>
      </c>
      <c r="B250" s="102" t="str">
        <f>UPPER("Lic. Alonso Hernández Contreras")</f>
        <v>LIC. ALONSO HERNÁNDEZ CONTRERAS</v>
      </c>
      <c r="C250" s="115"/>
      <c r="D250" s="93" t="str">
        <f t="shared" ref="D250" si="21">UPPER("Retos de la Justicia en México en la Actualidad")</f>
        <v>RETOS DE LA JUSTICIA EN MÉXICO EN LA ACTUALIDAD</v>
      </c>
      <c r="E250" s="93" t="str">
        <f t="shared" si="20"/>
        <v>CULIACÁN</v>
      </c>
      <c r="F250" s="111">
        <v>42265</v>
      </c>
      <c r="G250" s="50"/>
      <c r="H250" s="50"/>
    </row>
    <row r="251" spans="1:8" ht="20.100000000000001" customHeight="1" x14ac:dyDescent="0.25">
      <c r="A251" s="103"/>
      <c r="B251" s="103"/>
      <c r="C251" s="115"/>
      <c r="D251" s="94"/>
      <c r="E251" s="94"/>
      <c r="F251" s="112"/>
      <c r="G251" s="50"/>
      <c r="H251" s="50"/>
    </row>
    <row r="252" spans="1:8" ht="20.100000000000001" customHeight="1" x14ac:dyDescent="0.25">
      <c r="A252" s="104"/>
      <c r="B252" s="104"/>
      <c r="C252" s="115"/>
      <c r="D252" s="95"/>
      <c r="E252" s="95"/>
      <c r="F252" s="113"/>
      <c r="G252" s="50">
        <v>1000</v>
      </c>
      <c r="H252" s="50"/>
    </row>
    <row r="253" spans="1:8" ht="20.100000000000001" customHeight="1" x14ac:dyDescent="0.25">
      <c r="A253" s="102" t="s">
        <v>302</v>
      </c>
      <c r="B253" s="102" t="str">
        <f>UPPER("Dr. Pablo Hernández-Romo Valencia (Canceló)")</f>
        <v>DR. PABLO HERNÁNDEZ-ROMO VALENCIA (CANCELÓ)</v>
      </c>
      <c r="C253" s="115"/>
      <c r="D253" s="93" t="str">
        <f t="shared" ref="D253" si="22">UPPER("Retos de la Justicia en México en la Actualidad")</f>
        <v>RETOS DE LA JUSTICIA EN MÉXICO EN LA ACTUALIDAD</v>
      </c>
      <c r="E253" s="93" t="str">
        <f t="shared" si="20"/>
        <v>CULIACÁN</v>
      </c>
      <c r="F253" s="111">
        <v>42265</v>
      </c>
      <c r="G253" s="50"/>
      <c r="H253" s="50">
        <v>4138</v>
      </c>
    </row>
    <row r="254" spans="1:8" ht="20.100000000000001" customHeight="1" x14ac:dyDescent="0.25">
      <c r="A254" s="103"/>
      <c r="B254" s="103"/>
      <c r="C254" s="115"/>
      <c r="D254" s="94"/>
      <c r="E254" s="94"/>
      <c r="F254" s="112"/>
      <c r="G254" s="50"/>
      <c r="H254" s="50"/>
    </row>
    <row r="255" spans="1:8" ht="20.100000000000001" customHeight="1" x14ac:dyDescent="0.25">
      <c r="A255" s="104"/>
      <c r="B255" s="104"/>
      <c r="C255" s="115"/>
      <c r="D255" s="95"/>
      <c r="E255" s="95"/>
      <c r="F255" s="113"/>
      <c r="G255" s="50"/>
      <c r="H255" s="50"/>
    </row>
    <row r="256" spans="1:8" ht="20.100000000000001" customHeight="1" x14ac:dyDescent="0.25">
      <c r="A256" s="102" t="s">
        <v>303</v>
      </c>
      <c r="B256" s="102" t="str">
        <f>UPPER("Dra Monserrat Camberos Funes (sustituyó al Dr. Pablo Hernández-Romo Valencia)")</f>
        <v>DRA MONSERRAT CAMBEROS FUNES (SUSTITUYÓ AL DR. PABLO HERNÁNDEZ-ROMO VALENCIA)</v>
      </c>
      <c r="C256" s="115"/>
      <c r="D256" s="93" t="str">
        <f t="shared" ref="D256" si="23">UPPER("Retos de la Justicia en México en la Actualidad")</f>
        <v>RETOS DE LA JUSTICIA EN MÉXICO EN LA ACTUALIDAD</v>
      </c>
      <c r="E256" s="93" t="str">
        <f t="shared" si="20"/>
        <v>CULIACÁN</v>
      </c>
      <c r="F256" s="102" t="s">
        <v>1170</v>
      </c>
      <c r="G256" s="50"/>
      <c r="H256" s="50">
        <v>4268</v>
      </c>
    </row>
    <row r="257" spans="1:8" ht="20.100000000000001" customHeight="1" x14ac:dyDescent="0.25">
      <c r="A257" s="103"/>
      <c r="B257" s="103"/>
      <c r="C257" s="115"/>
      <c r="D257" s="94"/>
      <c r="E257" s="94"/>
      <c r="F257" s="103"/>
      <c r="G257" s="50"/>
      <c r="H257" s="50"/>
    </row>
    <row r="258" spans="1:8" ht="20.100000000000001" customHeight="1" x14ac:dyDescent="0.25">
      <c r="A258" s="104"/>
      <c r="B258" s="104"/>
      <c r="C258" s="115"/>
      <c r="D258" s="95"/>
      <c r="E258" s="95"/>
      <c r="F258" s="104"/>
      <c r="G258" s="50">
        <v>1000</v>
      </c>
      <c r="H258" s="50"/>
    </row>
    <row r="259" spans="1:8" ht="20.100000000000001" customHeight="1" x14ac:dyDescent="0.25">
      <c r="A259" s="102" t="s">
        <v>303</v>
      </c>
      <c r="B259" s="102" t="str">
        <f>UPPER("Mtro. Mariano Suárez Reyes")</f>
        <v>MTRO. MARIANO SUÁREZ REYES</v>
      </c>
      <c r="C259" s="115"/>
      <c r="D259" s="93" t="str">
        <f t="shared" ref="D259" si="24">UPPER("Retos de la Justicia en México en la Actualidad")</f>
        <v>RETOS DE LA JUSTICIA EN MÉXICO EN LA ACTUALIDAD</v>
      </c>
      <c r="E259" s="93" t="str">
        <f t="shared" si="20"/>
        <v>CULIACÁN</v>
      </c>
      <c r="F259" s="111">
        <v>42266</v>
      </c>
      <c r="G259" s="50"/>
      <c r="H259" s="50">
        <v>4268</v>
      </c>
    </row>
    <row r="260" spans="1:8" ht="20.100000000000001" customHeight="1" x14ac:dyDescent="0.25">
      <c r="A260" s="103"/>
      <c r="B260" s="103"/>
      <c r="C260" s="115"/>
      <c r="D260" s="94"/>
      <c r="E260" s="94"/>
      <c r="F260" s="112"/>
      <c r="G260" s="50"/>
      <c r="H260" s="50"/>
    </row>
    <row r="261" spans="1:8" ht="20.100000000000001" customHeight="1" x14ac:dyDescent="0.25">
      <c r="A261" s="104"/>
      <c r="B261" s="104"/>
      <c r="C261" s="115"/>
      <c r="D261" s="95"/>
      <c r="E261" s="95"/>
      <c r="F261" s="113"/>
      <c r="G261" s="50">
        <v>1000</v>
      </c>
      <c r="H261" s="50"/>
    </row>
    <row r="262" spans="1:8" ht="20.100000000000001" customHeight="1" x14ac:dyDescent="0.25">
      <c r="A262" s="102" t="s">
        <v>304</v>
      </c>
      <c r="B262" s="102" t="str">
        <f>UPPER("Magdo. Alfredo López Cruz (Sustituido por)                                    Dr. Javier López Sánchez")</f>
        <v>MAGDO. ALFREDO LÓPEZ CRUZ (SUSTITUIDO POR)                                    DR. JAVIER LÓPEZ SÁNCHEZ</v>
      </c>
      <c r="C262" s="115"/>
      <c r="D262" s="93" t="str">
        <f t="shared" ref="D262" si="25">UPPER("Retos de la Justicia en México en la Actualidad")</f>
        <v>RETOS DE LA JUSTICIA EN MÉXICO EN LA ACTUALIDAD</v>
      </c>
      <c r="E262" s="93" t="str">
        <f t="shared" si="20"/>
        <v>CULIACÁN</v>
      </c>
      <c r="F262" s="111">
        <v>42266</v>
      </c>
      <c r="G262" s="50"/>
      <c r="H262" s="50">
        <v>3112.83</v>
      </c>
    </row>
    <row r="263" spans="1:8" ht="20.100000000000001" customHeight="1" x14ac:dyDescent="0.25">
      <c r="A263" s="103"/>
      <c r="B263" s="103"/>
      <c r="C263" s="115"/>
      <c r="D263" s="94"/>
      <c r="E263" s="94"/>
      <c r="F263" s="112"/>
      <c r="G263" s="51"/>
      <c r="H263" s="51"/>
    </row>
    <row r="264" spans="1:8" ht="20.100000000000001" customHeight="1" x14ac:dyDescent="0.25">
      <c r="A264" s="104"/>
      <c r="B264" s="104"/>
      <c r="C264" s="115"/>
      <c r="D264" s="95"/>
      <c r="E264" s="95"/>
      <c r="F264" s="113"/>
      <c r="G264" s="51">
        <v>1000</v>
      </c>
      <c r="H264" s="51"/>
    </row>
    <row r="265" spans="1:8" ht="15" customHeight="1" x14ac:dyDescent="0.25">
      <c r="A265" s="102" t="s">
        <v>305</v>
      </c>
      <c r="B265" s="102" t="str">
        <f>UPPER("Mtro. Sergio Arturo López Servin")</f>
        <v>MTRO. SERGIO ARTURO LÓPEZ SERVIN</v>
      </c>
      <c r="C265" s="115" t="str">
        <f>UPPER("Conferencia: Retos del Nuevo Sistema de Justicia Penal en México (Los Mochis)")</f>
        <v>CONFERENCIA: RETOS DEL NUEVO SISTEMA DE JUSTICIA PENAL EN MÉXICO (LOS MOCHIS)</v>
      </c>
      <c r="D265" s="93" t="str">
        <f>UPPER("Concursos Mercántiles y Derechos Humanos")</f>
        <v>CONCURSOS MERCÁNTILES Y DERECHOS HUMANOS</v>
      </c>
      <c r="E265" s="102" t="str">
        <f>UPPER("Los Mochis")</f>
        <v>LOS MOCHIS</v>
      </c>
      <c r="F265" s="111">
        <v>42266</v>
      </c>
      <c r="G265" s="50"/>
      <c r="H265" s="50">
        <v>3172.83</v>
      </c>
    </row>
    <row r="266" spans="1:8" ht="15" customHeight="1" x14ac:dyDescent="0.25">
      <c r="A266" s="103"/>
      <c r="B266" s="103"/>
      <c r="C266" s="115"/>
      <c r="D266" s="94"/>
      <c r="E266" s="103"/>
      <c r="F266" s="112"/>
      <c r="G266" s="50"/>
      <c r="H266" s="50"/>
    </row>
    <row r="267" spans="1:8" ht="15" customHeight="1" x14ac:dyDescent="0.25">
      <c r="A267" s="104"/>
      <c r="B267" s="104"/>
      <c r="C267" s="115"/>
      <c r="D267" s="95"/>
      <c r="E267" s="104"/>
      <c r="F267" s="113"/>
      <c r="G267" s="50">
        <v>1000</v>
      </c>
      <c r="H267" s="50"/>
    </row>
    <row r="268" spans="1:8" ht="15" customHeight="1" x14ac:dyDescent="0.25">
      <c r="A268" s="102" t="s">
        <v>306</v>
      </c>
      <c r="B268" s="102" t="str">
        <f>UPPER("Mtro. Francisco Rubén Quiñonez Huizar")</f>
        <v>MTRO. FRANCISCO RUBÉN QUIÑONEZ HUIZAR</v>
      </c>
      <c r="C268" s="115" t="str">
        <f>UPPER("Conferencia: Ética y Derechos Humanos (Los Mochis)")</f>
        <v>CONFERENCIA: ÉTICA Y DERECHOS HUMANOS (LOS MOCHIS)</v>
      </c>
      <c r="D268" s="93" t="str">
        <f t="shared" ref="D268" si="26">UPPER("Concursos Mercántiles y Derechos Humanos")</f>
        <v>CONCURSOS MERCÁNTILES Y DERECHOS HUMANOS</v>
      </c>
      <c r="E268" s="102" t="str">
        <f>UPPER("Los Mochis")</f>
        <v>LOS MOCHIS</v>
      </c>
      <c r="F268" s="111">
        <v>42272</v>
      </c>
      <c r="G268" s="50"/>
      <c r="H268" s="50">
        <v>3052.83</v>
      </c>
    </row>
    <row r="269" spans="1:8" ht="15" customHeight="1" x14ac:dyDescent="0.25">
      <c r="A269" s="103"/>
      <c r="B269" s="103"/>
      <c r="C269" s="115"/>
      <c r="D269" s="94"/>
      <c r="E269" s="103"/>
      <c r="F269" s="112"/>
      <c r="G269" s="50"/>
      <c r="H269" s="50"/>
    </row>
    <row r="270" spans="1:8" ht="15" customHeight="1" x14ac:dyDescent="0.25">
      <c r="A270" s="104"/>
      <c r="B270" s="104"/>
      <c r="C270" s="115"/>
      <c r="D270" s="95"/>
      <c r="E270" s="104"/>
      <c r="F270" s="113"/>
      <c r="G270" s="50">
        <v>1000</v>
      </c>
      <c r="H270" s="50">
        <v>500</v>
      </c>
    </row>
    <row r="271" spans="1:8" ht="15" customHeight="1" x14ac:dyDescent="0.25">
      <c r="A271" s="102" t="s">
        <v>297</v>
      </c>
      <c r="B271" s="102" t="str">
        <f>UPPER("Mtro. Francisco Rubén Quiñonez Huizar")</f>
        <v>MTRO. FRANCISCO RUBÉN QUIÑONEZ HUIZAR</v>
      </c>
      <c r="C271" s="115" t="str">
        <f>UPPER("Conferencia: Ética y Derechos Humanos (Culiacán)")</f>
        <v>CONFERENCIA: ÉTICA Y DERECHOS HUMANOS (CULIACÁN)</v>
      </c>
      <c r="D271" s="93" t="str">
        <f t="shared" ref="D271" si="27">UPPER("Concursos Mercántiles y Derechos Humanos")</f>
        <v>CONCURSOS MERCÁNTILES Y DERECHOS HUMANOS</v>
      </c>
      <c r="E271" s="93" t="str">
        <f t="shared" ref="E271" si="28">UPPER("Culiacán")</f>
        <v>CULIACÁN</v>
      </c>
      <c r="F271" s="111">
        <v>42273</v>
      </c>
      <c r="G271" s="50"/>
      <c r="H271" s="50"/>
    </row>
    <row r="272" spans="1:8" ht="15" customHeight="1" x14ac:dyDescent="0.25">
      <c r="A272" s="103"/>
      <c r="B272" s="103"/>
      <c r="C272" s="115"/>
      <c r="D272" s="94"/>
      <c r="E272" s="94"/>
      <c r="F272" s="112"/>
      <c r="G272" s="50"/>
      <c r="H272" s="35">
        <v>0</v>
      </c>
    </row>
    <row r="273" spans="1:8" ht="15" customHeight="1" x14ac:dyDescent="0.25">
      <c r="A273" s="104"/>
      <c r="B273" s="104"/>
      <c r="C273" s="115"/>
      <c r="D273" s="95"/>
      <c r="E273" s="95"/>
      <c r="F273" s="113"/>
      <c r="G273" s="50">
        <v>1000</v>
      </c>
      <c r="H273" s="50"/>
    </row>
    <row r="274" spans="1:8" ht="20.100000000000001" customHeight="1" x14ac:dyDescent="0.25">
      <c r="A274" s="102" t="s">
        <v>297</v>
      </c>
      <c r="B274" s="102" t="str">
        <f>UPPER("Magdo. Diego Fernando Medina Rodríguez                                  (Sustituido por)                                  Mtra. Gloria García Cuadras")</f>
        <v>MAGDO. DIEGO FERNANDO MEDINA RODRÍGUEZ                                  (SUSTITUIDO POR)                                  MTRA. GLORIA GARCÍA CUADRAS</v>
      </c>
      <c r="C274" s="115" t="str">
        <f>UPPER("Ciclo de Conferencias: La Justicia Electoral y el Estado de Derecho (Guasave)")</f>
        <v>CICLO DE CONFERENCIAS: LA JUSTICIA ELECTORAL Y EL ESTADO DE DERECHO (GUASAVE)</v>
      </c>
      <c r="D274" s="93" t="str">
        <f>UPPER("La Justicia Electoral y el Estado de Derecho")</f>
        <v>LA JUSTICIA ELECTORAL Y EL ESTADO DE DERECHO</v>
      </c>
      <c r="E274" s="102" t="str">
        <f>UPPER("Guasave")</f>
        <v>GUASAVE</v>
      </c>
      <c r="F274" s="111">
        <v>42275</v>
      </c>
      <c r="G274" s="50"/>
      <c r="H274" s="35">
        <v>0</v>
      </c>
    </row>
    <row r="275" spans="1:8" ht="20.100000000000001" customHeight="1" x14ac:dyDescent="0.25">
      <c r="A275" s="103"/>
      <c r="B275" s="103"/>
      <c r="C275" s="115"/>
      <c r="D275" s="94"/>
      <c r="E275" s="103"/>
      <c r="F275" s="114"/>
      <c r="G275" s="50"/>
      <c r="H275" s="50"/>
    </row>
    <row r="276" spans="1:8" ht="20.100000000000001" customHeight="1" x14ac:dyDescent="0.25">
      <c r="A276" s="104"/>
      <c r="B276" s="104"/>
      <c r="C276" s="115"/>
      <c r="D276" s="95"/>
      <c r="E276" s="104"/>
      <c r="F276" s="113"/>
      <c r="G276" s="50">
        <v>1000</v>
      </c>
      <c r="H276" s="50"/>
    </row>
    <row r="277" spans="1:8" ht="20.100000000000001" customHeight="1" x14ac:dyDescent="0.25">
      <c r="A277" s="102" t="s">
        <v>297</v>
      </c>
      <c r="B277" s="102" t="str">
        <f>UPPER("Lic. Enrique Ibarra Calderón")</f>
        <v>LIC. ENRIQUE IBARRA CALDERÓN</v>
      </c>
      <c r="C277" s="115"/>
      <c r="D277" s="93" t="str">
        <f t="shared" ref="D277" si="29">UPPER("La Justicia Electoral y el Estado de Derecho")</f>
        <v>LA JUSTICIA ELECTORAL Y EL ESTADO DE DERECHO</v>
      </c>
      <c r="E277" s="102" t="str">
        <f t="shared" ref="E277" si="30">UPPER("Guasave")</f>
        <v>GUASAVE</v>
      </c>
      <c r="F277" s="111">
        <v>42275</v>
      </c>
      <c r="G277" s="50"/>
      <c r="H277" s="50"/>
    </row>
    <row r="278" spans="1:8" ht="20.100000000000001" customHeight="1" x14ac:dyDescent="0.25">
      <c r="A278" s="103"/>
      <c r="B278" s="103"/>
      <c r="C278" s="115"/>
      <c r="D278" s="94"/>
      <c r="E278" s="103"/>
      <c r="F278" s="112"/>
      <c r="G278" s="50"/>
      <c r="H278" s="35">
        <v>0</v>
      </c>
    </row>
    <row r="279" spans="1:8" ht="20.100000000000001" customHeight="1" x14ac:dyDescent="0.25">
      <c r="A279" s="104"/>
      <c r="B279" s="104"/>
      <c r="C279" s="115"/>
      <c r="D279" s="95"/>
      <c r="E279" s="104"/>
      <c r="F279" s="113"/>
      <c r="G279" s="50">
        <v>1000</v>
      </c>
      <c r="H279" s="50"/>
    </row>
    <row r="280" spans="1:8" ht="20.100000000000001" customHeight="1" x14ac:dyDescent="0.25">
      <c r="A280" s="102" t="s">
        <v>297</v>
      </c>
      <c r="B280" s="102" t="str">
        <f>UPPER("Lic. Alejandro Amezquita Villaseñor")</f>
        <v>LIC. ALEJANDRO AMEZQUITA VILLASEÑOR</v>
      </c>
      <c r="C280" s="115"/>
      <c r="D280" s="93" t="str">
        <f t="shared" ref="D280" si="31">UPPER("La Justicia Electoral y el Estado de Derecho")</f>
        <v>LA JUSTICIA ELECTORAL Y EL ESTADO DE DERECHO</v>
      </c>
      <c r="E280" s="102" t="str">
        <f t="shared" ref="E280" si="32">UPPER("Guasave")</f>
        <v>GUASAVE</v>
      </c>
      <c r="F280" s="111">
        <v>42276</v>
      </c>
      <c r="G280" s="50"/>
      <c r="H280" s="50"/>
    </row>
    <row r="281" spans="1:8" ht="20.100000000000001" customHeight="1" x14ac:dyDescent="0.25">
      <c r="A281" s="103"/>
      <c r="B281" s="103"/>
      <c r="C281" s="115"/>
      <c r="D281" s="94"/>
      <c r="E281" s="103"/>
      <c r="F281" s="112"/>
      <c r="G281" s="50"/>
      <c r="H281" s="35">
        <v>0</v>
      </c>
    </row>
    <row r="282" spans="1:8" ht="20.100000000000001" customHeight="1" x14ac:dyDescent="0.25">
      <c r="A282" s="104"/>
      <c r="B282" s="104"/>
      <c r="C282" s="115"/>
      <c r="D282" s="95"/>
      <c r="E282" s="104"/>
      <c r="F282" s="113"/>
      <c r="G282" s="50">
        <v>1000</v>
      </c>
      <c r="H282" s="50"/>
    </row>
    <row r="283" spans="1:8" ht="20.100000000000001" customHeight="1" x14ac:dyDescent="0.25">
      <c r="A283" s="102" t="s">
        <v>297</v>
      </c>
      <c r="B283" s="102" t="str">
        <f>UPPER("Lic. Irad Ezequiel Nieto Patrón")</f>
        <v>LIC. IRAD EZEQUIEL NIETO PATRÓN</v>
      </c>
      <c r="C283" s="115"/>
      <c r="D283" s="93" t="str">
        <f t="shared" ref="D283" si="33">UPPER("La Justicia Electoral y el Estado de Derecho")</f>
        <v>LA JUSTICIA ELECTORAL Y EL ESTADO DE DERECHO</v>
      </c>
      <c r="E283" s="102" t="str">
        <f t="shared" ref="E283" si="34">UPPER("Guasave")</f>
        <v>GUASAVE</v>
      </c>
      <c r="F283" s="111">
        <v>42276</v>
      </c>
      <c r="G283" s="50"/>
      <c r="H283" s="50"/>
    </row>
    <row r="284" spans="1:8" ht="20.100000000000001" customHeight="1" x14ac:dyDescent="0.25">
      <c r="A284" s="103"/>
      <c r="B284" s="103"/>
      <c r="C284" s="115"/>
      <c r="D284" s="94"/>
      <c r="E284" s="103"/>
      <c r="F284" s="112"/>
      <c r="G284" s="50"/>
      <c r="H284" s="35">
        <v>0</v>
      </c>
    </row>
    <row r="285" spans="1:8" ht="20.100000000000001" customHeight="1" x14ac:dyDescent="0.25">
      <c r="A285" s="104"/>
      <c r="B285" s="104"/>
      <c r="C285" s="115"/>
      <c r="D285" s="95"/>
      <c r="E285" s="104"/>
      <c r="F285" s="113"/>
      <c r="G285" s="50">
        <v>1000</v>
      </c>
      <c r="H285" s="50"/>
    </row>
    <row r="286" spans="1:8" ht="28.5" customHeight="1" x14ac:dyDescent="0.25">
      <c r="A286" s="102" t="s">
        <v>297</v>
      </c>
      <c r="B286" s="102" t="str">
        <f>UPPER("Mtra. Nuria Alejandra González Elizalde")</f>
        <v>MTRA. NURIA ALEJANDRA GONZÁLEZ ELIZALDE</v>
      </c>
      <c r="C286" s="115" t="str">
        <f>UPPER("Conferencia: Derecho Humano a No Ser Torturado (Guasave)")</f>
        <v>CONFERENCIA: DERECHO HUMANO A NO SER TORTURADO (GUASAVE)</v>
      </c>
      <c r="D286" s="93" t="str">
        <f>UPPER("Derecho Humano a No Ser Torturado")</f>
        <v>DERECHO HUMANO A NO SER TORTURADO</v>
      </c>
      <c r="E286" s="102" t="str">
        <f>UPPER("Guasave")</f>
        <v>GUASAVE</v>
      </c>
      <c r="F286" s="111">
        <v>42277</v>
      </c>
      <c r="G286" s="50"/>
      <c r="H286" s="50"/>
    </row>
    <row r="287" spans="1:8" x14ac:dyDescent="0.25">
      <c r="A287" s="103"/>
      <c r="B287" s="103"/>
      <c r="C287" s="115"/>
      <c r="D287" s="94"/>
      <c r="E287" s="103"/>
      <c r="F287" s="112"/>
      <c r="G287" s="50"/>
      <c r="H287" s="35">
        <v>0</v>
      </c>
    </row>
    <row r="288" spans="1:8" x14ac:dyDescent="0.25">
      <c r="A288" s="104"/>
      <c r="B288" s="104"/>
      <c r="C288" s="115"/>
      <c r="D288" s="95"/>
      <c r="E288" s="104"/>
      <c r="F288" s="113"/>
      <c r="G288" s="50">
        <v>1000</v>
      </c>
      <c r="H288" s="50"/>
    </row>
    <row r="289" spans="1:8" x14ac:dyDescent="0.25">
      <c r="A289" s="94" t="s">
        <v>307</v>
      </c>
      <c r="B289" s="94" t="s">
        <v>308</v>
      </c>
      <c r="C289" s="94" t="s">
        <v>295</v>
      </c>
      <c r="D289" s="94" t="s">
        <v>309</v>
      </c>
      <c r="E289" s="94" t="s">
        <v>310</v>
      </c>
      <c r="F289" s="94" t="s">
        <v>311</v>
      </c>
      <c r="G289" s="52">
        <v>0</v>
      </c>
      <c r="H289" s="52">
        <v>0</v>
      </c>
    </row>
    <row r="290" spans="1:8" x14ac:dyDescent="0.25">
      <c r="A290" s="183"/>
      <c r="B290" s="95"/>
      <c r="C290" s="95"/>
      <c r="D290" s="95"/>
      <c r="E290" s="95"/>
      <c r="F290" s="183"/>
      <c r="G290" s="52">
        <v>0</v>
      </c>
      <c r="H290" s="52">
        <v>0</v>
      </c>
    </row>
    <row r="291" spans="1:8" x14ac:dyDescent="0.25">
      <c r="A291" s="93" t="s">
        <v>312</v>
      </c>
      <c r="B291" s="93" t="s">
        <v>313</v>
      </c>
      <c r="C291" s="93" t="s">
        <v>295</v>
      </c>
      <c r="D291" s="93" t="s">
        <v>314</v>
      </c>
      <c r="E291" s="93" t="s">
        <v>310</v>
      </c>
      <c r="F291" s="93" t="s">
        <v>315</v>
      </c>
      <c r="G291" s="52">
        <v>0</v>
      </c>
      <c r="H291" s="52">
        <v>0</v>
      </c>
    </row>
    <row r="292" spans="1:8" x14ac:dyDescent="0.25">
      <c r="A292" s="183"/>
      <c r="B292" s="95"/>
      <c r="C292" s="95"/>
      <c r="D292" s="95"/>
      <c r="E292" s="95"/>
      <c r="F292" s="183"/>
      <c r="G292" s="52">
        <v>1000</v>
      </c>
      <c r="H292" s="52">
        <v>0</v>
      </c>
    </row>
    <row r="293" spans="1:8" x14ac:dyDescent="0.25">
      <c r="A293" s="93" t="s">
        <v>316</v>
      </c>
      <c r="B293" s="93" t="s">
        <v>317</v>
      </c>
      <c r="C293" s="93" t="s">
        <v>295</v>
      </c>
      <c r="D293" s="93" t="s">
        <v>318</v>
      </c>
      <c r="E293" s="93" t="s">
        <v>310</v>
      </c>
      <c r="F293" s="93" t="s">
        <v>319</v>
      </c>
      <c r="G293" s="52">
        <v>0</v>
      </c>
      <c r="H293" s="52">
        <v>0</v>
      </c>
    </row>
    <row r="294" spans="1:8" x14ac:dyDescent="0.25">
      <c r="A294" s="183"/>
      <c r="B294" s="95"/>
      <c r="C294" s="95"/>
      <c r="D294" s="95"/>
      <c r="E294" s="95"/>
      <c r="F294" s="183"/>
      <c r="G294" s="52">
        <v>0</v>
      </c>
      <c r="H294" s="52">
        <v>900</v>
      </c>
    </row>
    <row r="295" spans="1:8" x14ac:dyDescent="0.25">
      <c r="A295" s="93" t="s">
        <v>320</v>
      </c>
      <c r="B295" s="93" t="s">
        <v>321</v>
      </c>
      <c r="C295" s="93" t="s">
        <v>295</v>
      </c>
      <c r="D295" s="93" t="s">
        <v>322</v>
      </c>
      <c r="E295" s="93" t="s">
        <v>310</v>
      </c>
      <c r="F295" s="93" t="s">
        <v>26</v>
      </c>
      <c r="G295" s="52">
        <v>0</v>
      </c>
      <c r="H295" s="52">
        <v>0</v>
      </c>
    </row>
    <row r="296" spans="1:8" x14ac:dyDescent="0.25">
      <c r="A296" s="183"/>
      <c r="B296" s="95"/>
      <c r="C296" s="95"/>
      <c r="D296" s="95"/>
      <c r="E296" s="95"/>
      <c r="F296" s="183"/>
      <c r="G296" s="52">
        <v>1000</v>
      </c>
      <c r="H296" s="52">
        <v>0</v>
      </c>
    </row>
    <row r="297" spans="1:8" x14ac:dyDescent="0.25">
      <c r="A297" s="93" t="s">
        <v>323</v>
      </c>
      <c r="B297" s="93" t="s">
        <v>324</v>
      </c>
      <c r="C297" s="93" t="s">
        <v>295</v>
      </c>
      <c r="D297" s="93" t="s">
        <v>325</v>
      </c>
      <c r="E297" s="93" t="s">
        <v>310</v>
      </c>
      <c r="F297" s="93" t="s">
        <v>147</v>
      </c>
      <c r="G297" s="52">
        <v>0</v>
      </c>
      <c r="H297" s="52">
        <v>0</v>
      </c>
    </row>
    <row r="298" spans="1:8" x14ac:dyDescent="0.25">
      <c r="A298" s="183"/>
      <c r="B298" s="95"/>
      <c r="C298" s="95"/>
      <c r="D298" s="95"/>
      <c r="E298" s="95"/>
      <c r="F298" s="183"/>
      <c r="G298" s="52">
        <v>1000</v>
      </c>
      <c r="H298" s="52">
        <v>0</v>
      </c>
    </row>
    <row r="299" spans="1:8" x14ac:dyDescent="0.25">
      <c r="A299" s="93" t="s">
        <v>326</v>
      </c>
      <c r="B299" s="93" t="s">
        <v>327</v>
      </c>
      <c r="C299" s="93" t="s">
        <v>295</v>
      </c>
      <c r="D299" s="93" t="s">
        <v>328</v>
      </c>
      <c r="E299" s="93" t="s">
        <v>310</v>
      </c>
      <c r="F299" s="93" t="s">
        <v>84</v>
      </c>
      <c r="G299" s="52">
        <v>0</v>
      </c>
      <c r="H299" s="52">
        <v>0</v>
      </c>
    </row>
    <row r="300" spans="1:8" x14ac:dyDescent="0.25">
      <c r="A300" s="183"/>
      <c r="B300" s="95"/>
      <c r="C300" s="95"/>
      <c r="D300" s="95"/>
      <c r="E300" s="95"/>
      <c r="F300" s="183"/>
      <c r="G300" s="52">
        <v>1000</v>
      </c>
      <c r="H300" s="52">
        <v>0</v>
      </c>
    </row>
    <row r="301" spans="1:8" x14ac:dyDescent="0.25">
      <c r="A301" s="93" t="s">
        <v>329</v>
      </c>
      <c r="B301" s="93" t="s">
        <v>330</v>
      </c>
      <c r="C301" s="93" t="s">
        <v>295</v>
      </c>
      <c r="D301" s="93" t="s">
        <v>331</v>
      </c>
      <c r="E301" s="93" t="s">
        <v>310</v>
      </c>
      <c r="F301" s="93" t="s">
        <v>332</v>
      </c>
      <c r="G301" s="52">
        <v>0</v>
      </c>
      <c r="H301" s="52">
        <v>0</v>
      </c>
    </row>
    <row r="302" spans="1:8" x14ac:dyDescent="0.25">
      <c r="A302" s="183"/>
      <c r="B302" s="95"/>
      <c r="C302" s="95"/>
      <c r="D302" s="95"/>
      <c r="E302" s="95"/>
      <c r="F302" s="183"/>
      <c r="G302" s="52">
        <v>1000</v>
      </c>
      <c r="H302" s="52">
        <v>0</v>
      </c>
    </row>
    <row r="303" spans="1:8" x14ac:dyDescent="0.25">
      <c r="A303" s="93" t="s">
        <v>333</v>
      </c>
      <c r="B303" s="93" t="s">
        <v>334</v>
      </c>
      <c r="C303" s="93" t="s">
        <v>295</v>
      </c>
      <c r="D303" s="93" t="s">
        <v>335</v>
      </c>
      <c r="E303" s="93" t="s">
        <v>310</v>
      </c>
      <c r="F303" s="93" t="s">
        <v>148</v>
      </c>
      <c r="G303" s="52">
        <v>0</v>
      </c>
      <c r="H303" s="52">
        <v>0</v>
      </c>
    </row>
    <row r="304" spans="1:8" x14ac:dyDescent="0.25">
      <c r="A304" s="183"/>
      <c r="B304" s="95"/>
      <c r="C304" s="95"/>
      <c r="D304" s="95"/>
      <c r="E304" s="95"/>
      <c r="F304" s="183"/>
      <c r="G304" s="52">
        <v>811</v>
      </c>
      <c r="H304" s="52">
        <v>0</v>
      </c>
    </row>
    <row r="305" spans="1:8" x14ac:dyDescent="0.25">
      <c r="A305" s="93" t="s">
        <v>336</v>
      </c>
      <c r="B305" s="93" t="s">
        <v>337</v>
      </c>
      <c r="C305" s="93" t="s">
        <v>295</v>
      </c>
      <c r="D305" s="93" t="s">
        <v>338</v>
      </c>
      <c r="E305" s="93" t="s">
        <v>310</v>
      </c>
      <c r="F305" s="93" t="s">
        <v>164</v>
      </c>
      <c r="G305" s="52">
        <v>0</v>
      </c>
      <c r="H305" s="52">
        <v>0</v>
      </c>
    </row>
    <row r="306" spans="1:8" x14ac:dyDescent="0.25">
      <c r="A306" s="183"/>
      <c r="B306" s="95"/>
      <c r="C306" s="95"/>
      <c r="D306" s="95"/>
      <c r="E306" s="95"/>
      <c r="F306" s="183"/>
      <c r="G306" s="52">
        <v>1000</v>
      </c>
      <c r="H306" s="52">
        <v>0</v>
      </c>
    </row>
    <row r="307" spans="1:8" x14ac:dyDescent="0.25">
      <c r="A307" s="93" t="s">
        <v>339</v>
      </c>
      <c r="B307" s="93" t="s">
        <v>340</v>
      </c>
      <c r="C307" s="93" t="s">
        <v>295</v>
      </c>
      <c r="D307" s="93" t="s">
        <v>341</v>
      </c>
      <c r="E307" s="93" t="s">
        <v>310</v>
      </c>
      <c r="F307" s="93" t="s">
        <v>149</v>
      </c>
      <c r="G307" s="52">
        <v>1292</v>
      </c>
      <c r="H307" s="52">
        <v>5429</v>
      </c>
    </row>
    <row r="308" spans="1:8" x14ac:dyDescent="0.25">
      <c r="A308" s="183"/>
      <c r="B308" s="95"/>
      <c r="C308" s="95"/>
      <c r="D308" s="95"/>
      <c r="E308" s="95"/>
      <c r="F308" s="183"/>
      <c r="G308" s="52">
        <v>0</v>
      </c>
      <c r="H308" s="52">
        <v>0</v>
      </c>
    </row>
    <row r="309" spans="1:8" x14ac:dyDescent="0.25">
      <c r="A309" s="93" t="s">
        <v>342</v>
      </c>
      <c r="B309" s="93" t="s">
        <v>343</v>
      </c>
      <c r="C309" s="93" t="s">
        <v>295</v>
      </c>
      <c r="D309" s="93" t="s">
        <v>341</v>
      </c>
      <c r="E309" s="93" t="s">
        <v>310</v>
      </c>
      <c r="F309" s="93" t="s">
        <v>149</v>
      </c>
      <c r="G309" s="52">
        <v>1292</v>
      </c>
      <c r="H309" s="52">
        <v>5429</v>
      </c>
    </row>
    <row r="310" spans="1:8" x14ac:dyDescent="0.25">
      <c r="A310" s="183"/>
      <c r="B310" s="95"/>
      <c r="C310" s="95"/>
      <c r="D310" s="95"/>
      <c r="E310" s="95"/>
      <c r="F310" s="183"/>
      <c r="G310" s="52">
        <v>0</v>
      </c>
      <c r="H310" s="52">
        <v>0</v>
      </c>
    </row>
    <row r="311" spans="1:8" ht="42.75" x14ac:dyDescent="0.25">
      <c r="A311" s="8" t="s">
        <v>344</v>
      </c>
      <c r="B311" s="6" t="s">
        <v>345</v>
      </c>
      <c r="C311" s="8" t="s">
        <v>346</v>
      </c>
      <c r="D311" s="8" t="s">
        <v>347</v>
      </c>
      <c r="E311" s="8" t="s">
        <v>348</v>
      </c>
      <c r="F311" s="8">
        <v>10</v>
      </c>
      <c r="G311" s="53" t="s">
        <v>349</v>
      </c>
      <c r="H311" s="53" t="s">
        <v>1167</v>
      </c>
    </row>
    <row r="312" spans="1:8" ht="42.75" x14ac:dyDescent="0.25">
      <c r="A312" s="8" t="s">
        <v>350</v>
      </c>
      <c r="B312" s="6" t="s">
        <v>351</v>
      </c>
      <c r="C312" s="8" t="s">
        <v>352</v>
      </c>
      <c r="D312" s="8" t="s">
        <v>353</v>
      </c>
      <c r="E312" s="8" t="s">
        <v>348</v>
      </c>
      <c r="F312" s="8">
        <v>11</v>
      </c>
      <c r="G312" s="53" t="s">
        <v>354</v>
      </c>
      <c r="H312" s="53" t="s">
        <v>355</v>
      </c>
    </row>
    <row r="313" spans="1:8" ht="42.75" x14ac:dyDescent="0.25">
      <c r="A313" s="8" t="s">
        <v>356</v>
      </c>
      <c r="B313" s="6" t="s">
        <v>357</v>
      </c>
      <c r="C313" s="8" t="s">
        <v>352</v>
      </c>
      <c r="D313" s="8" t="s">
        <v>358</v>
      </c>
      <c r="E313" s="8" t="s">
        <v>348</v>
      </c>
      <c r="F313" s="8">
        <v>11</v>
      </c>
      <c r="G313" s="53" t="s">
        <v>359</v>
      </c>
      <c r="H313" s="53" t="s">
        <v>360</v>
      </c>
    </row>
    <row r="314" spans="1:8" ht="42.75" x14ac:dyDescent="0.25">
      <c r="A314" s="8" t="s">
        <v>361</v>
      </c>
      <c r="B314" s="8" t="s">
        <v>362</v>
      </c>
      <c r="C314" s="8" t="s">
        <v>352</v>
      </c>
      <c r="D314" s="8" t="s">
        <v>363</v>
      </c>
      <c r="E314" s="8" t="s">
        <v>348</v>
      </c>
      <c r="F314" s="8">
        <v>12</v>
      </c>
      <c r="G314" s="53" t="s">
        <v>364</v>
      </c>
      <c r="H314" s="53" t="s">
        <v>365</v>
      </c>
    </row>
    <row r="315" spans="1:8" ht="42.75" x14ac:dyDescent="0.25">
      <c r="A315" s="6" t="s">
        <v>366</v>
      </c>
      <c r="B315" s="8" t="s">
        <v>367</v>
      </c>
      <c r="C315" s="8" t="s">
        <v>352</v>
      </c>
      <c r="D315" s="8" t="s">
        <v>368</v>
      </c>
      <c r="E315" s="8" t="s">
        <v>348</v>
      </c>
      <c r="F315" s="11" t="s">
        <v>369</v>
      </c>
      <c r="G315" s="53" t="s">
        <v>370</v>
      </c>
      <c r="H315" s="53" t="s">
        <v>365</v>
      </c>
    </row>
    <row r="316" spans="1:8" ht="42.75" x14ac:dyDescent="0.25">
      <c r="A316" s="6" t="s">
        <v>371</v>
      </c>
      <c r="B316" s="8" t="s">
        <v>372</v>
      </c>
      <c r="C316" s="8" t="s">
        <v>373</v>
      </c>
      <c r="D316" s="8" t="s">
        <v>373</v>
      </c>
      <c r="E316" s="8" t="s">
        <v>348</v>
      </c>
      <c r="F316" s="11" t="s">
        <v>373</v>
      </c>
      <c r="G316" s="53" t="s">
        <v>374</v>
      </c>
      <c r="H316" s="53" t="s">
        <v>1068</v>
      </c>
    </row>
    <row r="317" spans="1:8" ht="42.75" x14ac:dyDescent="0.25">
      <c r="A317" s="6" t="s">
        <v>375</v>
      </c>
      <c r="B317" s="8" t="s">
        <v>376</v>
      </c>
      <c r="C317" s="8" t="s">
        <v>373</v>
      </c>
      <c r="D317" s="8" t="s">
        <v>373</v>
      </c>
      <c r="E317" s="8" t="s">
        <v>348</v>
      </c>
      <c r="F317" s="11" t="s">
        <v>373</v>
      </c>
      <c r="G317" s="53" t="s">
        <v>374</v>
      </c>
      <c r="H317" s="53" t="s">
        <v>1068</v>
      </c>
    </row>
    <row r="318" spans="1:8" ht="42.75" x14ac:dyDescent="0.25">
      <c r="A318" s="6" t="s">
        <v>344</v>
      </c>
      <c r="B318" s="8" t="s">
        <v>377</v>
      </c>
      <c r="C318" s="8" t="s">
        <v>247</v>
      </c>
      <c r="D318" s="8" t="s">
        <v>378</v>
      </c>
      <c r="E318" s="8" t="s">
        <v>348</v>
      </c>
      <c r="F318" s="11" t="s">
        <v>379</v>
      </c>
      <c r="G318" s="53" t="s">
        <v>380</v>
      </c>
      <c r="H318" s="53" t="s">
        <v>1068</v>
      </c>
    </row>
    <row r="319" spans="1:8" ht="42.75" x14ac:dyDescent="0.25">
      <c r="A319" s="6" t="s">
        <v>344</v>
      </c>
      <c r="B319" s="8" t="s">
        <v>381</v>
      </c>
      <c r="C319" s="8" t="s">
        <v>247</v>
      </c>
      <c r="D319" s="8" t="s">
        <v>382</v>
      </c>
      <c r="E319" s="8" t="s">
        <v>348</v>
      </c>
      <c r="F319" s="11" t="s">
        <v>383</v>
      </c>
      <c r="G319" s="53" t="s">
        <v>384</v>
      </c>
      <c r="H319" s="53" t="s">
        <v>1068</v>
      </c>
    </row>
    <row r="320" spans="1:8" ht="128.25" x14ac:dyDescent="0.25">
      <c r="A320" s="6" t="s">
        <v>385</v>
      </c>
      <c r="B320" s="8" t="s">
        <v>386</v>
      </c>
      <c r="C320" s="8" t="s">
        <v>387</v>
      </c>
      <c r="D320" s="8" t="s">
        <v>1069</v>
      </c>
      <c r="E320" s="8" t="s">
        <v>348</v>
      </c>
      <c r="F320" s="11" t="s">
        <v>388</v>
      </c>
      <c r="G320" s="53" t="s">
        <v>389</v>
      </c>
      <c r="H320" s="53" t="s">
        <v>390</v>
      </c>
    </row>
    <row r="321" spans="1:8" ht="128.25" x14ac:dyDescent="0.25">
      <c r="A321" s="6" t="s">
        <v>391</v>
      </c>
      <c r="B321" s="8" t="s">
        <v>392</v>
      </c>
      <c r="C321" s="8" t="s">
        <v>387</v>
      </c>
      <c r="D321" s="8" t="s">
        <v>1069</v>
      </c>
      <c r="E321" s="8" t="s">
        <v>348</v>
      </c>
      <c r="F321" s="11" t="s">
        <v>388</v>
      </c>
      <c r="G321" s="53" t="s">
        <v>389</v>
      </c>
      <c r="H321" s="53" t="s">
        <v>390</v>
      </c>
    </row>
    <row r="322" spans="1:8" ht="42.75" x14ac:dyDescent="0.25">
      <c r="A322" s="6" t="s">
        <v>385</v>
      </c>
      <c r="B322" s="8" t="s">
        <v>386</v>
      </c>
      <c r="C322" s="8" t="s">
        <v>393</v>
      </c>
      <c r="D322" s="8" t="s">
        <v>394</v>
      </c>
      <c r="E322" s="8" t="s">
        <v>348</v>
      </c>
      <c r="F322" s="11" t="s">
        <v>395</v>
      </c>
      <c r="G322" s="53" t="s">
        <v>374</v>
      </c>
      <c r="H322" s="53" t="s">
        <v>1068</v>
      </c>
    </row>
    <row r="323" spans="1:8" ht="42.75" x14ac:dyDescent="0.25">
      <c r="A323" s="6" t="s">
        <v>391</v>
      </c>
      <c r="B323" s="8" t="s">
        <v>392</v>
      </c>
      <c r="C323" s="8" t="s">
        <v>393</v>
      </c>
      <c r="D323" s="8" t="s">
        <v>394</v>
      </c>
      <c r="E323" s="8" t="s">
        <v>348</v>
      </c>
      <c r="F323" s="11" t="s">
        <v>395</v>
      </c>
      <c r="G323" s="53" t="s">
        <v>374</v>
      </c>
      <c r="H323" s="53" t="s">
        <v>1068</v>
      </c>
    </row>
    <row r="324" spans="1:8" x14ac:dyDescent="0.25">
      <c r="A324" s="10" t="s">
        <v>1170</v>
      </c>
      <c r="B324" s="78" t="s">
        <v>1170</v>
      </c>
      <c r="C324" s="78" t="s">
        <v>1170</v>
      </c>
      <c r="D324" s="78" t="s">
        <v>1170</v>
      </c>
      <c r="E324" s="78" t="s">
        <v>1172</v>
      </c>
      <c r="F324" s="11" t="s">
        <v>1170</v>
      </c>
      <c r="G324" s="53" t="s">
        <v>1170</v>
      </c>
      <c r="H324" s="53" t="s">
        <v>1170</v>
      </c>
    </row>
    <row r="325" spans="1:8" ht="42.75" x14ac:dyDescent="0.25">
      <c r="A325" s="10" t="s">
        <v>396</v>
      </c>
      <c r="B325" s="8" t="s">
        <v>397</v>
      </c>
      <c r="C325" s="8" t="s">
        <v>53</v>
      </c>
      <c r="D325" s="8" t="s">
        <v>398</v>
      </c>
      <c r="E325" s="6" t="s">
        <v>399</v>
      </c>
      <c r="F325" s="8" t="s">
        <v>400</v>
      </c>
      <c r="G325" s="54">
        <v>1000</v>
      </c>
      <c r="H325" s="55">
        <v>0</v>
      </c>
    </row>
    <row r="326" spans="1:8" ht="42.75" x14ac:dyDescent="0.25">
      <c r="A326" s="10" t="s">
        <v>401</v>
      </c>
      <c r="B326" s="8" t="s">
        <v>402</v>
      </c>
      <c r="C326" s="8" t="s">
        <v>403</v>
      </c>
      <c r="D326" s="8" t="s">
        <v>404</v>
      </c>
      <c r="E326" s="6" t="s">
        <v>399</v>
      </c>
      <c r="F326" s="8" t="s">
        <v>405</v>
      </c>
      <c r="G326" s="54">
        <v>0</v>
      </c>
      <c r="H326" s="55">
        <v>0</v>
      </c>
    </row>
    <row r="327" spans="1:8" ht="42.75" x14ac:dyDescent="0.25">
      <c r="A327" s="10" t="s">
        <v>1170</v>
      </c>
      <c r="B327" s="8" t="s">
        <v>406</v>
      </c>
      <c r="C327" s="8" t="s">
        <v>407</v>
      </c>
      <c r="D327" s="8" t="s">
        <v>408</v>
      </c>
      <c r="E327" s="6" t="s">
        <v>399</v>
      </c>
      <c r="F327" s="8" t="s">
        <v>286</v>
      </c>
      <c r="G327" s="54">
        <v>0</v>
      </c>
      <c r="H327" s="55">
        <v>0</v>
      </c>
    </row>
    <row r="328" spans="1:8" ht="42.75" x14ac:dyDescent="0.25">
      <c r="A328" s="10" t="s">
        <v>409</v>
      </c>
      <c r="B328" s="8" t="s">
        <v>410</v>
      </c>
      <c r="C328" s="8" t="s">
        <v>403</v>
      </c>
      <c r="D328" s="8" t="s">
        <v>411</v>
      </c>
      <c r="E328" s="6" t="s">
        <v>399</v>
      </c>
      <c r="F328" s="8" t="s">
        <v>289</v>
      </c>
      <c r="G328" s="54">
        <v>0</v>
      </c>
      <c r="H328" s="55">
        <v>0</v>
      </c>
    </row>
    <row r="329" spans="1:8" ht="42.75" x14ac:dyDescent="0.25">
      <c r="A329" s="10" t="s">
        <v>412</v>
      </c>
      <c r="B329" s="8" t="s">
        <v>413</v>
      </c>
      <c r="C329" s="8" t="s">
        <v>414</v>
      </c>
      <c r="D329" s="8" t="s">
        <v>415</v>
      </c>
      <c r="E329" s="6" t="s">
        <v>399</v>
      </c>
      <c r="F329" s="8" t="s">
        <v>416</v>
      </c>
      <c r="G329" s="54">
        <v>1000</v>
      </c>
      <c r="H329" s="55">
        <v>955</v>
      </c>
    </row>
    <row r="330" spans="1:8" ht="42.75" x14ac:dyDescent="0.25">
      <c r="A330" s="10" t="s">
        <v>417</v>
      </c>
      <c r="B330" s="8" t="s">
        <v>418</v>
      </c>
      <c r="C330" s="8" t="s">
        <v>53</v>
      </c>
      <c r="D330" s="8" t="s">
        <v>419</v>
      </c>
      <c r="E330" s="6" t="s">
        <v>399</v>
      </c>
      <c r="F330" s="8" t="s">
        <v>20</v>
      </c>
      <c r="G330" s="54">
        <v>1000</v>
      </c>
      <c r="H330" s="55">
        <v>0</v>
      </c>
    </row>
    <row r="331" spans="1:8" ht="57" x14ac:dyDescent="0.25">
      <c r="A331" s="10" t="s">
        <v>420</v>
      </c>
      <c r="B331" s="8" t="s">
        <v>421</v>
      </c>
      <c r="C331" s="8" t="s">
        <v>422</v>
      </c>
      <c r="D331" s="8" t="s">
        <v>423</v>
      </c>
      <c r="E331" s="6" t="s">
        <v>399</v>
      </c>
      <c r="F331" s="8" t="s">
        <v>424</v>
      </c>
      <c r="G331" s="54">
        <v>1000</v>
      </c>
      <c r="H331" s="55">
        <v>0</v>
      </c>
    </row>
    <row r="332" spans="1:8" ht="42.75" x14ac:dyDescent="0.25">
      <c r="A332" s="10" t="s">
        <v>425</v>
      </c>
      <c r="B332" s="8" t="s">
        <v>426</v>
      </c>
      <c r="C332" s="8" t="s">
        <v>414</v>
      </c>
      <c r="D332" s="8" t="s">
        <v>415</v>
      </c>
      <c r="E332" s="6" t="s">
        <v>399</v>
      </c>
      <c r="F332" s="8" t="s">
        <v>416</v>
      </c>
      <c r="G332" s="54">
        <v>1000</v>
      </c>
      <c r="H332" s="55">
        <v>0</v>
      </c>
    </row>
    <row r="333" spans="1:8" ht="42.75" x14ac:dyDescent="0.25">
      <c r="A333" s="10" t="s">
        <v>427</v>
      </c>
      <c r="B333" s="8" t="s">
        <v>428</v>
      </c>
      <c r="C333" s="8" t="s">
        <v>414</v>
      </c>
      <c r="D333" s="8" t="s">
        <v>415</v>
      </c>
      <c r="E333" s="6" t="s">
        <v>399</v>
      </c>
      <c r="F333" s="8" t="s">
        <v>416</v>
      </c>
      <c r="G333" s="54">
        <v>0</v>
      </c>
      <c r="H333" s="55">
        <v>0</v>
      </c>
    </row>
    <row r="334" spans="1:8" x14ac:dyDescent="0.25">
      <c r="A334" s="159" t="s">
        <v>1170</v>
      </c>
      <c r="B334" s="182" t="s">
        <v>429</v>
      </c>
      <c r="C334" s="159" t="s">
        <v>430</v>
      </c>
      <c r="D334" s="159" t="s">
        <v>431</v>
      </c>
      <c r="E334" s="102" t="s">
        <v>432</v>
      </c>
      <c r="F334" s="159" t="s">
        <v>433</v>
      </c>
      <c r="G334" s="43">
        <v>0</v>
      </c>
      <c r="H334" s="43">
        <v>0</v>
      </c>
    </row>
    <row r="335" spans="1:8" x14ac:dyDescent="0.25">
      <c r="A335" s="133"/>
      <c r="B335" s="131"/>
      <c r="C335" s="133"/>
      <c r="D335" s="133"/>
      <c r="E335" s="133"/>
      <c r="F335" s="133"/>
      <c r="G335" s="43">
        <v>0</v>
      </c>
      <c r="H335" s="43">
        <v>0</v>
      </c>
    </row>
    <row r="336" spans="1:8" x14ac:dyDescent="0.25">
      <c r="A336" s="134"/>
      <c r="B336" s="132"/>
      <c r="C336" s="134"/>
      <c r="D336" s="134"/>
      <c r="E336" s="134"/>
      <c r="F336" s="134"/>
      <c r="G336" s="45"/>
      <c r="H336" s="43">
        <v>0</v>
      </c>
    </row>
    <row r="337" spans="1:8" x14ac:dyDescent="0.25">
      <c r="A337" s="159" t="s">
        <v>434</v>
      </c>
      <c r="B337" s="182" t="s">
        <v>435</v>
      </c>
      <c r="C337" s="159" t="s">
        <v>436</v>
      </c>
      <c r="D337" s="159" t="s">
        <v>437</v>
      </c>
      <c r="E337" s="102" t="s">
        <v>432</v>
      </c>
      <c r="F337" s="159" t="s">
        <v>164</v>
      </c>
      <c r="G337" s="43">
        <v>0</v>
      </c>
      <c r="H337" s="43">
        <v>0</v>
      </c>
    </row>
    <row r="338" spans="1:8" x14ac:dyDescent="0.25">
      <c r="A338" s="133"/>
      <c r="B338" s="131"/>
      <c r="C338" s="133"/>
      <c r="D338" s="133"/>
      <c r="E338" s="133"/>
      <c r="F338" s="133"/>
      <c r="G338" s="43">
        <v>0</v>
      </c>
      <c r="H338" s="43">
        <v>0</v>
      </c>
    </row>
    <row r="339" spans="1:8" x14ac:dyDescent="0.25">
      <c r="A339" s="134"/>
      <c r="B339" s="132"/>
      <c r="C339" s="134"/>
      <c r="D339" s="134"/>
      <c r="E339" s="134"/>
      <c r="F339" s="134"/>
      <c r="G339" s="45"/>
      <c r="H339" s="43">
        <v>0</v>
      </c>
    </row>
    <row r="340" spans="1:8" x14ac:dyDescent="0.25">
      <c r="A340" s="159" t="s">
        <v>434</v>
      </c>
      <c r="B340" s="182" t="s">
        <v>438</v>
      </c>
      <c r="C340" s="159" t="s">
        <v>439</v>
      </c>
      <c r="D340" s="159" t="s">
        <v>440</v>
      </c>
      <c r="E340" s="102" t="s">
        <v>432</v>
      </c>
      <c r="F340" s="159" t="s">
        <v>332</v>
      </c>
      <c r="G340" s="43">
        <v>0</v>
      </c>
      <c r="H340" s="43">
        <v>0</v>
      </c>
    </row>
    <row r="341" spans="1:8" x14ac:dyDescent="0.25">
      <c r="A341" s="133"/>
      <c r="B341" s="131"/>
      <c r="C341" s="133"/>
      <c r="D341" s="133"/>
      <c r="E341" s="133"/>
      <c r="F341" s="133"/>
      <c r="G341" s="43">
        <v>0</v>
      </c>
      <c r="H341" s="43">
        <v>0</v>
      </c>
    </row>
    <row r="342" spans="1:8" x14ac:dyDescent="0.25">
      <c r="A342" s="134"/>
      <c r="B342" s="132"/>
      <c r="C342" s="134"/>
      <c r="D342" s="134"/>
      <c r="E342" s="134"/>
      <c r="F342" s="134"/>
      <c r="G342" s="45"/>
      <c r="H342" s="43">
        <v>0</v>
      </c>
    </row>
    <row r="343" spans="1:8" x14ac:dyDescent="0.25">
      <c r="A343" s="159" t="s">
        <v>434</v>
      </c>
      <c r="B343" s="182" t="s">
        <v>441</v>
      </c>
      <c r="C343" s="159" t="s">
        <v>442</v>
      </c>
      <c r="D343" s="159" t="s">
        <v>443</v>
      </c>
      <c r="E343" s="102" t="s">
        <v>432</v>
      </c>
      <c r="F343" s="159" t="s">
        <v>164</v>
      </c>
      <c r="G343" s="43">
        <v>0</v>
      </c>
      <c r="H343" s="43">
        <v>0</v>
      </c>
    </row>
    <row r="344" spans="1:8" x14ac:dyDescent="0.25">
      <c r="A344" s="133"/>
      <c r="B344" s="131"/>
      <c r="C344" s="133"/>
      <c r="D344" s="133"/>
      <c r="E344" s="133"/>
      <c r="F344" s="133"/>
      <c r="G344" s="43">
        <v>0</v>
      </c>
      <c r="H344" s="43">
        <v>0</v>
      </c>
    </row>
    <row r="345" spans="1:8" x14ac:dyDescent="0.25">
      <c r="A345" s="134"/>
      <c r="B345" s="132"/>
      <c r="C345" s="134"/>
      <c r="D345" s="134"/>
      <c r="E345" s="134"/>
      <c r="F345" s="134"/>
      <c r="G345" s="45"/>
      <c r="H345" s="43">
        <v>0</v>
      </c>
    </row>
    <row r="346" spans="1:8" x14ac:dyDescent="0.25">
      <c r="A346" s="159" t="s">
        <v>434</v>
      </c>
      <c r="B346" s="182" t="s">
        <v>444</v>
      </c>
      <c r="C346" s="159" t="s">
        <v>445</v>
      </c>
      <c r="D346" s="159" t="s">
        <v>446</v>
      </c>
      <c r="E346" s="102" t="s">
        <v>432</v>
      </c>
      <c r="F346" s="159" t="s">
        <v>34</v>
      </c>
      <c r="G346" s="43">
        <v>0</v>
      </c>
      <c r="H346" s="43">
        <v>0</v>
      </c>
    </row>
    <row r="347" spans="1:8" x14ac:dyDescent="0.25">
      <c r="A347" s="133"/>
      <c r="B347" s="131"/>
      <c r="C347" s="133"/>
      <c r="D347" s="133"/>
      <c r="E347" s="133"/>
      <c r="F347" s="133"/>
      <c r="G347" s="43">
        <v>0</v>
      </c>
      <c r="H347" s="43">
        <v>0</v>
      </c>
    </row>
    <row r="348" spans="1:8" x14ac:dyDescent="0.25">
      <c r="A348" s="134"/>
      <c r="B348" s="132"/>
      <c r="C348" s="134"/>
      <c r="D348" s="134"/>
      <c r="E348" s="134"/>
      <c r="F348" s="134"/>
      <c r="G348" s="45"/>
      <c r="H348" s="43">
        <v>0</v>
      </c>
    </row>
    <row r="349" spans="1:8" x14ac:dyDescent="0.25">
      <c r="A349" s="159" t="s">
        <v>1170</v>
      </c>
      <c r="B349" s="182" t="s">
        <v>447</v>
      </c>
      <c r="C349" s="159" t="s">
        <v>448</v>
      </c>
      <c r="D349" s="159" t="s">
        <v>449</v>
      </c>
      <c r="E349" s="102" t="s">
        <v>432</v>
      </c>
      <c r="F349" s="159" t="s">
        <v>102</v>
      </c>
      <c r="G349" s="43">
        <v>0</v>
      </c>
      <c r="H349" s="43">
        <v>0</v>
      </c>
    </row>
    <row r="350" spans="1:8" x14ac:dyDescent="0.25">
      <c r="A350" s="133"/>
      <c r="B350" s="131"/>
      <c r="C350" s="133"/>
      <c r="D350" s="133"/>
      <c r="E350" s="133"/>
      <c r="F350" s="133"/>
      <c r="G350" s="43">
        <v>0</v>
      </c>
      <c r="H350" s="43">
        <v>0</v>
      </c>
    </row>
    <row r="351" spans="1:8" x14ac:dyDescent="0.25">
      <c r="A351" s="134"/>
      <c r="B351" s="132"/>
      <c r="C351" s="134"/>
      <c r="D351" s="134"/>
      <c r="E351" s="134"/>
      <c r="F351" s="134"/>
      <c r="G351" s="45"/>
      <c r="H351" s="43">
        <v>0</v>
      </c>
    </row>
    <row r="352" spans="1:8" x14ac:dyDescent="0.25">
      <c r="A352" s="159" t="s">
        <v>1170</v>
      </c>
      <c r="B352" s="182" t="s">
        <v>447</v>
      </c>
      <c r="C352" s="159" t="s">
        <v>450</v>
      </c>
      <c r="D352" s="159" t="s">
        <v>451</v>
      </c>
      <c r="E352" s="102" t="s">
        <v>432</v>
      </c>
      <c r="F352" s="159" t="s">
        <v>102</v>
      </c>
      <c r="G352" s="43">
        <v>0</v>
      </c>
      <c r="H352" s="43">
        <v>0</v>
      </c>
    </row>
    <row r="353" spans="1:8" x14ac:dyDescent="0.25">
      <c r="A353" s="133"/>
      <c r="B353" s="131"/>
      <c r="C353" s="133"/>
      <c r="D353" s="133"/>
      <c r="E353" s="133"/>
      <c r="F353" s="133"/>
      <c r="G353" s="43">
        <v>0</v>
      </c>
      <c r="H353" s="43">
        <v>0</v>
      </c>
    </row>
    <row r="354" spans="1:8" x14ac:dyDescent="0.25">
      <c r="A354" s="134"/>
      <c r="B354" s="132"/>
      <c r="C354" s="134"/>
      <c r="D354" s="134"/>
      <c r="E354" s="134"/>
      <c r="F354" s="134"/>
      <c r="G354" s="45"/>
      <c r="H354" s="43">
        <v>0</v>
      </c>
    </row>
    <row r="355" spans="1:8" x14ac:dyDescent="0.25">
      <c r="A355" s="159" t="s">
        <v>434</v>
      </c>
      <c r="B355" s="182" t="s">
        <v>429</v>
      </c>
      <c r="C355" s="159" t="s">
        <v>452</v>
      </c>
      <c r="D355" s="159" t="s">
        <v>453</v>
      </c>
      <c r="E355" s="102" t="s">
        <v>432</v>
      </c>
      <c r="F355" s="159" t="s">
        <v>102</v>
      </c>
      <c r="G355" s="43">
        <v>0</v>
      </c>
      <c r="H355" s="43">
        <v>0</v>
      </c>
    </row>
    <row r="356" spans="1:8" x14ac:dyDescent="0.25">
      <c r="A356" s="133"/>
      <c r="B356" s="131"/>
      <c r="C356" s="133"/>
      <c r="D356" s="133"/>
      <c r="E356" s="133"/>
      <c r="F356" s="133"/>
      <c r="G356" s="43">
        <v>0</v>
      </c>
      <c r="H356" s="43">
        <v>0</v>
      </c>
    </row>
    <row r="357" spans="1:8" x14ac:dyDescent="0.25">
      <c r="A357" s="133"/>
      <c r="B357" s="131"/>
      <c r="C357" s="133"/>
      <c r="D357" s="133"/>
      <c r="E357" s="133"/>
      <c r="F357" s="133"/>
      <c r="G357" s="45"/>
      <c r="H357" s="43">
        <v>0</v>
      </c>
    </row>
    <row r="358" spans="1:8" x14ac:dyDescent="0.25">
      <c r="A358" s="116" t="s">
        <v>1170</v>
      </c>
      <c r="B358" s="116" t="s">
        <v>454</v>
      </c>
      <c r="C358" s="116" t="str">
        <f>UPPER("Sistema Penal Acusatorio")</f>
        <v>SISTEMA PENAL ACUSATORIO</v>
      </c>
      <c r="D358" s="116" t="str">
        <f>UPPER("Sistema Penal Acusatorio")</f>
        <v>SISTEMA PENAL ACUSATORIO</v>
      </c>
      <c r="E358" s="116" t="s">
        <v>455</v>
      </c>
      <c r="F358" s="181">
        <v>42251</v>
      </c>
      <c r="G358" s="56"/>
      <c r="H358" s="56"/>
    </row>
    <row r="359" spans="1:8" x14ac:dyDescent="0.25">
      <c r="A359" s="116"/>
      <c r="B359" s="116"/>
      <c r="C359" s="116"/>
      <c r="D359" s="116"/>
      <c r="E359" s="116"/>
      <c r="F359" s="181"/>
      <c r="G359" s="56">
        <v>800</v>
      </c>
      <c r="H359" s="35">
        <v>0</v>
      </c>
    </row>
    <row r="360" spans="1:8" x14ac:dyDescent="0.25">
      <c r="A360" s="116"/>
      <c r="B360" s="116"/>
      <c r="C360" s="116"/>
      <c r="D360" s="116"/>
      <c r="E360" s="116"/>
      <c r="F360" s="181"/>
      <c r="G360" s="56"/>
      <c r="H360" s="56"/>
    </row>
    <row r="361" spans="1:8" ht="14.25" customHeight="1" x14ac:dyDescent="0.25">
      <c r="A361" s="179" t="s">
        <v>1170</v>
      </c>
      <c r="B361" s="116" t="s">
        <v>456</v>
      </c>
      <c r="C361" s="116" t="str">
        <f>UPPER("La importancia del testamento")</f>
        <v>LA IMPORTANCIA DEL TESTAMENTO</v>
      </c>
      <c r="D361" s="116" t="str">
        <f>UPPER("Derecho Sucesorio")</f>
        <v>DERECHO SUCESORIO</v>
      </c>
      <c r="E361" s="116" t="s">
        <v>455</v>
      </c>
      <c r="F361" s="181">
        <v>42254</v>
      </c>
      <c r="G361" s="56"/>
      <c r="H361" s="56"/>
    </row>
    <row r="362" spans="1:8" x14ac:dyDescent="0.25">
      <c r="A362" s="179"/>
      <c r="B362" s="116"/>
      <c r="C362" s="116"/>
      <c r="D362" s="116"/>
      <c r="E362" s="116"/>
      <c r="F362" s="181"/>
      <c r="G362" s="56">
        <v>826</v>
      </c>
      <c r="H362" s="35">
        <v>0</v>
      </c>
    </row>
    <row r="363" spans="1:8" ht="15" thickBot="1" x14ac:dyDescent="0.3">
      <c r="A363" s="180"/>
      <c r="B363" s="116"/>
      <c r="C363" s="116"/>
      <c r="D363" s="116"/>
      <c r="E363" s="116"/>
      <c r="F363" s="181"/>
      <c r="G363" s="56"/>
      <c r="H363" s="56"/>
    </row>
    <row r="364" spans="1:8" ht="14.25" customHeight="1" x14ac:dyDescent="0.25">
      <c r="A364" s="178" t="s">
        <v>1170</v>
      </c>
      <c r="B364" s="116" t="s">
        <v>457</v>
      </c>
      <c r="C364" s="116" t="str">
        <f>UPPER("Ética Judicial")</f>
        <v>ÉTICA JUDICIAL</v>
      </c>
      <c r="D364" s="116" t="str">
        <f>UPPER("Ética Judicial")</f>
        <v>ÉTICA JUDICIAL</v>
      </c>
      <c r="E364" s="116" t="s">
        <v>455</v>
      </c>
      <c r="F364" s="181">
        <v>42265</v>
      </c>
      <c r="G364" s="56"/>
      <c r="H364" s="56"/>
    </row>
    <row r="365" spans="1:8" x14ac:dyDescent="0.25">
      <c r="A365" s="179"/>
      <c r="B365" s="116"/>
      <c r="C365" s="116"/>
      <c r="D365" s="116"/>
      <c r="E365" s="116"/>
      <c r="F365" s="181"/>
      <c r="G365" s="56">
        <v>900</v>
      </c>
      <c r="H365" s="35">
        <v>0</v>
      </c>
    </row>
    <row r="366" spans="1:8" ht="15" thickBot="1" x14ac:dyDescent="0.3">
      <c r="A366" s="180"/>
      <c r="B366" s="116"/>
      <c r="C366" s="116"/>
      <c r="D366" s="116"/>
      <c r="E366" s="116"/>
      <c r="F366" s="181"/>
      <c r="G366" s="56"/>
      <c r="H366" s="56"/>
    </row>
    <row r="367" spans="1:8" ht="14.25" customHeight="1" x14ac:dyDescent="0.25">
      <c r="A367" s="178" t="s">
        <v>1170</v>
      </c>
      <c r="B367" s="116" t="s">
        <v>458</v>
      </c>
      <c r="C367" s="116" t="str">
        <f>UPPER("Estudio de la Resolución ADR 992/2014, interpretación del articulo 1o Constitucional")</f>
        <v>ESTUDIO DE LA RESOLUCIÓN ADR 992/2014, INTERPRETACIÓN DEL ARTICULO 1O CONSTITUCIONAL</v>
      </c>
      <c r="D367" s="116" t="str">
        <f>UPPER("Derecho Constitucional")</f>
        <v>DERECHO CONSTITUCIONAL</v>
      </c>
      <c r="E367" s="116" t="s">
        <v>455</v>
      </c>
      <c r="F367" s="181">
        <v>42271</v>
      </c>
      <c r="G367" s="56"/>
      <c r="H367" s="56"/>
    </row>
    <row r="368" spans="1:8" x14ac:dyDescent="0.25">
      <c r="A368" s="179"/>
      <c r="B368" s="116"/>
      <c r="C368" s="116"/>
      <c r="D368" s="116"/>
      <c r="E368" s="116"/>
      <c r="F368" s="181"/>
      <c r="G368" s="35">
        <v>0</v>
      </c>
      <c r="H368" s="35">
        <v>0</v>
      </c>
    </row>
    <row r="369" spans="1:8" ht="15" thickBot="1" x14ac:dyDescent="0.3">
      <c r="A369" s="180"/>
      <c r="B369" s="116"/>
      <c r="C369" s="116"/>
      <c r="D369" s="116"/>
      <c r="E369" s="116"/>
      <c r="F369" s="181"/>
      <c r="G369" s="56"/>
      <c r="H369" s="56">
        <v>423</v>
      </c>
    </row>
    <row r="370" spans="1:8" ht="14.25" customHeight="1" x14ac:dyDescent="0.25">
      <c r="A370" s="178" t="s">
        <v>1170</v>
      </c>
      <c r="B370" s="116" t="s">
        <v>459</v>
      </c>
      <c r="C370" s="116" t="str">
        <f>UPPER("La importancia del derecho ambiental")</f>
        <v>LA IMPORTANCIA DEL DERECHO AMBIENTAL</v>
      </c>
      <c r="D370" s="116" t="str">
        <f>UPPER("Derecho ambiental")</f>
        <v>DERECHO AMBIENTAL</v>
      </c>
      <c r="E370" s="116" t="s">
        <v>455</v>
      </c>
      <c r="F370" s="181">
        <v>42272</v>
      </c>
      <c r="G370" s="56"/>
      <c r="H370" s="56"/>
    </row>
    <row r="371" spans="1:8" x14ac:dyDescent="0.25">
      <c r="A371" s="179"/>
      <c r="B371" s="116"/>
      <c r="C371" s="116"/>
      <c r="D371" s="116"/>
      <c r="E371" s="116"/>
      <c r="F371" s="181"/>
      <c r="G371" s="56">
        <v>800</v>
      </c>
      <c r="H371" s="35">
        <v>0</v>
      </c>
    </row>
    <row r="372" spans="1:8" ht="15" thickBot="1" x14ac:dyDescent="0.3">
      <c r="A372" s="180"/>
      <c r="B372" s="116"/>
      <c r="C372" s="116"/>
      <c r="D372" s="116"/>
      <c r="E372" s="116"/>
      <c r="F372" s="181"/>
      <c r="G372" s="56"/>
      <c r="H372" s="56"/>
    </row>
    <row r="373" spans="1:8" x14ac:dyDescent="0.25">
      <c r="A373" s="121" t="s">
        <v>460</v>
      </c>
      <c r="B373" s="122" t="s">
        <v>461</v>
      </c>
      <c r="C373" s="122" t="s">
        <v>462</v>
      </c>
      <c r="D373" s="122" t="s">
        <v>463</v>
      </c>
      <c r="E373" s="122" t="s">
        <v>1070</v>
      </c>
      <c r="F373" s="122">
        <v>1</v>
      </c>
      <c r="G373" s="50">
        <v>2153.98</v>
      </c>
      <c r="H373" s="35">
        <v>0</v>
      </c>
    </row>
    <row r="374" spans="1:8" x14ac:dyDescent="0.25">
      <c r="A374" s="123"/>
      <c r="B374" s="123"/>
      <c r="C374" s="123"/>
      <c r="D374" s="123"/>
      <c r="E374" s="123"/>
      <c r="F374" s="123"/>
      <c r="G374" s="35">
        <v>0</v>
      </c>
      <c r="H374" s="35">
        <v>0</v>
      </c>
    </row>
    <row r="375" spans="1:8" x14ac:dyDescent="0.25">
      <c r="A375" s="121" t="s">
        <v>464</v>
      </c>
      <c r="B375" s="121" t="s">
        <v>465</v>
      </c>
      <c r="C375" s="121" t="s">
        <v>462</v>
      </c>
      <c r="D375" s="121" t="s">
        <v>463</v>
      </c>
      <c r="E375" s="122" t="s">
        <v>1070</v>
      </c>
      <c r="F375" s="121">
        <v>1</v>
      </c>
      <c r="G375" s="35">
        <v>0</v>
      </c>
      <c r="H375" s="35">
        <v>0</v>
      </c>
    </row>
    <row r="376" spans="1:8" x14ac:dyDescent="0.25">
      <c r="A376" s="123"/>
      <c r="B376" s="123"/>
      <c r="C376" s="123"/>
      <c r="D376" s="123"/>
      <c r="E376" s="123"/>
      <c r="F376" s="123"/>
      <c r="G376" s="50">
        <v>1000</v>
      </c>
      <c r="H376" s="35">
        <v>0</v>
      </c>
    </row>
    <row r="377" spans="1:8" x14ac:dyDescent="0.25">
      <c r="A377" s="121" t="s">
        <v>466</v>
      </c>
      <c r="B377" s="121" t="s">
        <v>467</v>
      </c>
      <c r="C377" s="121" t="s">
        <v>462</v>
      </c>
      <c r="D377" s="121" t="s">
        <v>463</v>
      </c>
      <c r="E377" s="122" t="s">
        <v>1070</v>
      </c>
      <c r="F377" s="121">
        <v>1</v>
      </c>
      <c r="G377" s="35">
        <v>0</v>
      </c>
      <c r="H377" s="50">
        <v>2728.77</v>
      </c>
    </row>
    <row r="378" spans="1:8" x14ac:dyDescent="0.25">
      <c r="A378" s="123"/>
      <c r="B378" s="123"/>
      <c r="C378" s="123"/>
      <c r="D378" s="123"/>
      <c r="E378" s="123"/>
      <c r="F378" s="123"/>
      <c r="G378" s="50">
        <v>1000</v>
      </c>
      <c r="H378" s="50">
        <v>291.56</v>
      </c>
    </row>
    <row r="379" spans="1:8" x14ac:dyDescent="0.25">
      <c r="A379" s="121" t="s">
        <v>468</v>
      </c>
      <c r="B379" s="121" t="s">
        <v>469</v>
      </c>
      <c r="C379" s="121" t="s">
        <v>462</v>
      </c>
      <c r="D379" s="121" t="s">
        <v>463</v>
      </c>
      <c r="E379" s="122" t="s">
        <v>1070</v>
      </c>
      <c r="F379" s="121">
        <v>1</v>
      </c>
      <c r="G379" s="50">
        <v>1701.23</v>
      </c>
      <c r="H379" s="50">
        <v>3539</v>
      </c>
    </row>
    <row r="380" spans="1:8" x14ac:dyDescent="0.25">
      <c r="A380" s="123"/>
      <c r="B380" s="123"/>
      <c r="C380" s="123"/>
      <c r="D380" s="123"/>
      <c r="E380" s="123"/>
      <c r="F380" s="123"/>
      <c r="G380" s="50">
        <v>1000</v>
      </c>
      <c r="H380" s="35">
        <v>0</v>
      </c>
    </row>
    <row r="381" spans="1:8" x14ac:dyDescent="0.25">
      <c r="A381" s="121" t="s">
        <v>470</v>
      </c>
      <c r="B381" s="121" t="s">
        <v>471</v>
      </c>
      <c r="C381" s="121" t="s">
        <v>472</v>
      </c>
      <c r="D381" s="121" t="s">
        <v>473</v>
      </c>
      <c r="E381" s="122" t="s">
        <v>1070</v>
      </c>
      <c r="F381" s="121">
        <v>1</v>
      </c>
      <c r="G381" s="35">
        <v>0</v>
      </c>
      <c r="H381" s="35">
        <v>0</v>
      </c>
    </row>
    <row r="382" spans="1:8" x14ac:dyDescent="0.25">
      <c r="A382" s="123"/>
      <c r="B382" s="123"/>
      <c r="C382" s="123"/>
      <c r="D382" s="123"/>
      <c r="E382" s="123"/>
      <c r="F382" s="123"/>
      <c r="G382" s="50">
        <v>1000</v>
      </c>
      <c r="H382" s="35">
        <v>0</v>
      </c>
    </row>
    <row r="383" spans="1:8" ht="20.100000000000001" customHeight="1" x14ac:dyDescent="0.25">
      <c r="A383" s="121" t="s">
        <v>474</v>
      </c>
      <c r="B383" s="121" t="s">
        <v>475</v>
      </c>
      <c r="C383" s="121" t="s">
        <v>476</v>
      </c>
      <c r="D383" s="121" t="s">
        <v>477</v>
      </c>
      <c r="E383" s="121" t="s">
        <v>478</v>
      </c>
      <c r="F383" s="121" t="s">
        <v>187</v>
      </c>
      <c r="G383" s="57">
        <v>0</v>
      </c>
      <c r="H383" s="57">
        <v>0</v>
      </c>
    </row>
    <row r="384" spans="1:8" ht="20.100000000000001" customHeight="1" x14ac:dyDescent="0.25">
      <c r="A384" s="122"/>
      <c r="B384" s="122"/>
      <c r="C384" s="122"/>
      <c r="D384" s="122"/>
      <c r="E384" s="122"/>
      <c r="F384" s="122"/>
      <c r="G384" s="57">
        <v>0</v>
      </c>
      <c r="H384" s="57">
        <v>0</v>
      </c>
    </row>
    <row r="385" spans="1:8" ht="20.100000000000001" customHeight="1" x14ac:dyDescent="0.25">
      <c r="A385" s="123"/>
      <c r="B385" s="123"/>
      <c r="C385" s="123"/>
      <c r="D385" s="123"/>
      <c r="E385" s="123"/>
      <c r="F385" s="123"/>
      <c r="G385" s="57">
        <v>0</v>
      </c>
      <c r="H385" s="57">
        <v>0</v>
      </c>
    </row>
    <row r="386" spans="1:8" ht="20.100000000000001" customHeight="1" x14ac:dyDescent="0.25">
      <c r="A386" s="121" t="s">
        <v>474</v>
      </c>
      <c r="B386" s="121" t="s">
        <v>475</v>
      </c>
      <c r="C386" s="121" t="s">
        <v>1071</v>
      </c>
      <c r="D386" s="121" t="s">
        <v>477</v>
      </c>
      <c r="E386" s="121" t="s">
        <v>478</v>
      </c>
      <c r="F386" s="121" t="s">
        <v>49</v>
      </c>
      <c r="G386" s="57">
        <v>0</v>
      </c>
      <c r="H386" s="57">
        <v>0</v>
      </c>
    </row>
    <row r="387" spans="1:8" ht="20.100000000000001" customHeight="1" x14ac:dyDescent="0.25">
      <c r="A387" s="122"/>
      <c r="B387" s="122"/>
      <c r="C387" s="122"/>
      <c r="D387" s="122"/>
      <c r="E387" s="122"/>
      <c r="F387" s="122"/>
      <c r="G387" s="57">
        <v>0</v>
      </c>
      <c r="H387" s="57">
        <v>0</v>
      </c>
    </row>
    <row r="388" spans="1:8" ht="20.100000000000001" customHeight="1" x14ac:dyDescent="0.25">
      <c r="A388" s="123"/>
      <c r="B388" s="123"/>
      <c r="C388" s="123"/>
      <c r="D388" s="123"/>
      <c r="E388" s="123"/>
      <c r="F388" s="123"/>
      <c r="G388" s="57">
        <v>0</v>
      </c>
      <c r="H388" s="57">
        <v>0</v>
      </c>
    </row>
    <row r="389" spans="1:8" ht="20.100000000000001" customHeight="1" x14ac:dyDescent="0.25">
      <c r="A389" s="121" t="s">
        <v>474</v>
      </c>
      <c r="B389" s="121" t="s">
        <v>475</v>
      </c>
      <c r="C389" s="121" t="s">
        <v>476</v>
      </c>
      <c r="D389" s="121" t="s">
        <v>477</v>
      </c>
      <c r="E389" s="121" t="s">
        <v>478</v>
      </c>
      <c r="F389" s="121" t="s">
        <v>148</v>
      </c>
      <c r="G389" s="57">
        <v>0</v>
      </c>
      <c r="H389" s="57">
        <v>0</v>
      </c>
    </row>
    <row r="390" spans="1:8" ht="20.100000000000001" customHeight="1" x14ac:dyDescent="0.25">
      <c r="A390" s="122"/>
      <c r="B390" s="122"/>
      <c r="C390" s="122"/>
      <c r="D390" s="122"/>
      <c r="E390" s="122"/>
      <c r="F390" s="122"/>
      <c r="G390" s="57">
        <v>0</v>
      </c>
      <c r="H390" s="57">
        <v>0</v>
      </c>
    </row>
    <row r="391" spans="1:8" ht="20.100000000000001" customHeight="1" x14ac:dyDescent="0.25">
      <c r="A391" s="123"/>
      <c r="B391" s="123"/>
      <c r="C391" s="123"/>
      <c r="D391" s="123"/>
      <c r="E391" s="123"/>
      <c r="F391" s="123"/>
      <c r="G391" s="57">
        <v>0</v>
      </c>
      <c r="H391" s="57">
        <v>0</v>
      </c>
    </row>
    <row r="392" spans="1:8" ht="20.100000000000001" customHeight="1" x14ac:dyDescent="0.25">
      <c r="A392" s="121" t="s">
        <v>474</v>
      </c>
      <c r="B392" s="121" t="s">
        <v>475</v>
      </c>
      <c r="C392" s="121" t="s">
        <v>476</v>
      </c>
      <c r="D392" s="121" t="s">
        <v>477</v>
      </c>
      <c r="E392" s="121" t="s">
        <v>478</v>
      </c>
      <c r="F392" s="121" t="s">
        <v>102</v>
      </c>
      <c r="G392" s="57">
        <v>0</v>
      </c>
      <c r="H392" s="57">
        <v>0</v>
      </c>
    </row>
    <row r="393" spans="1:8" ht="20.100000000000001" customHeight="1" x14ac:dyDescent="0.25">
      <c r="A393" s="122"/>
      <c r="B393" s="122"/>
      <c r="C393" s="122"/>
      <c r="D393" s="122"/>
      <c r="E393" s="122"/>
      <c r="F393" s="122"/>
      <c r="G393" s="57">
        <v>0</v>
      </c>
      <c r="H393" s="57">
        <v>0</v>
      </c>
    </row>
    <row r="394" spans="1:8" ht="20.100000000000001" customHeight="1" x14ac:dyDescent="0.25">
      <c r="A394" s="123"/>
      <c r="B394" s="123"/>
      <c r="C394" s="123"/>
      <c r="D394" s="123"/>
      <c r="E394" s="123"/>
      <c r="F394" s="123"/>
      <c r="G394" s="57">
        <v>0</v>
      </c>
      <c r="H394" s="57">
        <v>0</v>
      </c>
    </row>
    <row r="395" spans="1:8" x14ac:dyDescent="0.25">
      <c r="A395" s="121" t="s">
        <v>479</v>
      </c>
      <c r="B395" s="121" t="s">
        <v>480</v>
      </c>
      <c r="C395" s="121" t="s">
        <v>481</v>
      </c>
      <c r="D395" s="121" t="s">
        <v>482</v>
      </c>
      <c r="E395" s="121" t="s">
        <v>483</v>
      </c>
      <c r="F395" s="121" t="s">
        <v>484</v>
      </c>
      <c r="G395" s="57">
        <v>1360.05</v>
      </c>
      <c r="H395" s="57">
        <v>0</v>
      </c>
    </row>
    <row r="396" spans="1:8" x14ac:dyDescent="0.25">
      <c r="A396" s="122"/>
      <c r="B396" s="122"/>
      <c r="C396" s="122"/>
      <c r="D396" s="122"/>
      <c r="E396" s="122"/>
      <c r="F396" s="122"/>
      <c r="G396" s="57">
        <v>1000</v>
      </c>
      <c r="H396" s="57">
        <v>760</v>
      </c>
    </row>
    <row r="397" spans="1:8" x14ac:dyDescent="0.25">
      <c r="A397" s="123"/>
      <c r="B397" s="123"/>
      <c r="C397" s="123"/>
      <c r="D397" s="123"/>
      <c r="E397" s="123"/>
      <c r="F397" s="123"/>
      <c r="G397" s="57">
        <v>0</v>
      </c>
      <c r="H397" s="57">
        <v>0</v>
      </c>
    </row>
    <row r="398" spans="1:8" x14ac:dyDescent="0.25">
      <c r="A398" s="121" t="s">
        <v>474</v>
      </c>
      <c r="B398" s="121" t="s">
        <v>485</v>
      </c>
      <c r="C398" s="121" t="s">
        <v>486</v>
      </c>
      <c r="D398" s="121" t="s">
        <v>487</v>
      </c>
      <c r="E398" s="121" t="s">
        <v>483</v>
      </c>
      <c r="F398" s="121" t="s">
        <v>145</v>
      </c>
      <c r="G398" s="57">
        <v>0</v>
      </c>
      <c r="H398" s="57">
        <v>0</v>
      </c>
    </row>
    <row r="399" spans="1:8" x14ac:dyDescent="0.25">
      <c r="A399" s="122"/>
      <c r="B399" s="122"/>
      <c r="C399" s="122"/>
      <c r="D399" s="122"/>
      <c r="E399" s="122"/>
      <c r="F399" s="122"/>
      <c r="G399" s="57">
        <v>1000</v>
      </c>
      <c r="H399" s="57">
        <v>0</v>
      </c>
    </row>
    <row r="400" spans="1:8" x14ac:dyDescent="0.25">
      <c r="A400" s="123"/>
      <c r="B400" s="123"/>
      <c r="C400" s="123"/>
      <c r="D400" s="123"/>
      <c r="E400" s="123"/>
      <c r="F400" s="123"/>
      <c r="G400" s="57">
        <v>0</v>
      </c>
      <c r="H400" s="57">
        <v>0</v>
      </c>
    </row>
    <row r="401" spans="1:8" x14ac:dyDescent="0.25">
      <c r="A401" s="121" t="s">
        <v>474</v>
      </c>
      <c r="B401" s="121" t="s">
        <v>488</v>
      </c>
      <c r="C401" s="121" t="s">
        <v>489</v>
      </c>
      <c r="D401" s="121" t="s">
        <v>490</v>
      </c>
      <c r="E401" s="121" t="s">
        <v>478</v>
      </c>
      <c r="F401" s="121" t="s">
        <v>26</v>
      </c>
      <c r="G401" s="57">
        <v>0</v>
      </c>
      <c r="H401" s="57">
        <v>0</v>
      </c>
    </row>
    <row r="402" spans="1:8" x14ac:dyDescent="0.25">
      <c r="A402" s="122"/>
      <c r="B402" s="122"/>
      <c r="C402" s="122"/>
      <c r="D402" s="122"/>
      <c r="E402" s="122"/>
      <c r="F402" s="122"/>
      <c r="G402" s="57">
        <v>1000</v>
      </c>
      <c r="H402" s="57">
        <v>0</v>
      </c>
    </row>
    <row r="403" spans="1:8" x14ac:dyDescent="0.25">
      <c r="A403" s="123"/>
      <c r="B403" s="123"/>
      <c r="C403" s="123"/>
      <c r="D403" s="123"/>
      <c r="E403" s="123"/>
      <c r="F403" s="123"/>
      <c r="G403" s="57">
        <v>0</v>
      </c>
      <c r="H403" s="57">
        <v>0</v>
      </c>
    </row>
    <row r="404" spans="1:8" x14ac:dyDescent="0.25">
      <c r="A404" s="121" t="s">
        <v>474</v>
      </c>
      <c r="B404" s="121" t="s">
        <v>491</v>
      </c>
      <c r="C404" s="121" t="s">
        <v>489</v>
      </c>
      <c r="D404" s="121" t="s">
        <v>490</v>
      </c>
      <c r="E404" s="121" t="s">
        <v>478</v>
      </c>
      <c r="F404" s="121" t="s">
        <v>26</v>
      </c>
      <c r="G404" s="57">
        <v>0</v>
      </c>
      <c r="H404" s="57">
        <v>0</v>
      </c>
    </row>
    <row r="405" spans="1:8" x14ac:dyDescent="0.25">
      <c r="A405" s="122"/>
      <c r="B405" s="122"/>
      <c r="C405" s="122"/>
      <c r="D405" s="122"/>
      <c r="E405" s="122"/>
      <c r="F405" s="122"/>
      <c r="G405" s="57">
        <v>1000</v>
      </c>
      <c r="H405" s="57">
        <v>0</v>
      </c>
    </row>
    <row r="406" spans="1:8" x14ac:dyDescent="0.25">
      <c r="A406" s="123"/>
      <c r="B406" s="123"/>
      <c r="C406" s="123"/>
      <c r="D406" s="123"/>
      <c r="E406" s="123"/>
      <c r="F406" s="123"/>
      <c r="G406" s="57">
        <v>0</v>
      </c>
      <c r="H406" s="57">
        <v>0</v>
      </c>
    </row>
    <row r="407" spans="1:8" x14ac:dyDescent="0.25">
      <c r="A407" s="121" t="s">
        <v>474</v>
      </c>
      <c r="B407" s="121" t="s">
        <v>492</v>
      </c>
      <c r="C407" s="121" t="s">
        <v>493</v>
      </c>
      <c r="D407" s="121" t="s">
        <v>494</v>
      </c>
      <c r="E407" s="121" t="s">
        <v>478</v>
      </c>
      <c r="F407" s="121" t="s">
        <v>332</v>
      </c>
      <c r="G407" s="57">
        <v>0</v>
      </c>
      <c r="H407" s="57">
        <v>0</v>
      </c>
    </row>
    <row r="408" spans="1:8" x14ac:dyDescent="0.25">
      <c r="A408" s="122"/>
      <c r="B408" s="122"/>
      <c r="C408" s="122"/>
      <c r="D408" s="122"/>
      <c r="E408" s="122"/>
      <c r="F408" s="122"/>
      <c r="G408" s="57">
        <v>678.89</v>
      </c>
      <c r="H408" s="57">
        <v>0</v>
      </c>
    </row>
    <row r="409" spans="1:8" x14ac:dyDescent="0.25">
      <c r="A409" s="123"/>
      <c r="B409" s="123"/>
      <c r="C409" s="123"/>
      <c r="D409" s="123"/>
      <c r="E409" s="123"/>
      <c r="F409" s="123"/>
      <c r="G409" s="57">
        <v>0</v>
      </c>
      <c r="H409" s="57">
        <v>0</v>
      </c>
    </row>
    <row r="410" spans="1:8" x14ac:dyDescent="0.25">
      <c r="A410" s="121" t="s">
        <v>474</v>
      </c>
      <c r="B410" s="121" t="s">
        <v>495</v>
      </c>
      <c r="C410" s="121" t="s">
        <v>496</v>
      </c>
      <c r="D410" s="121" t="s">
        <v>497</v>
      </c>
      <c r="E410" s="121" t="s">
        <v>478</v>
      </c>
      <c r="F410" s="121" t="s">
        <v>164</v>
      </c>
      <c r="G410" s="57">
        <v>0</v>
      </c>
      <c r="H410" s="57">
        <v>0</v>
      </c>
    </row>
    <row r="411" spans="1:8" x14ac:dyDescent="0.25">
      <c r="A411" s="122"/>
      <c r="B411" s="122"/>
      <c r="C411" s="122"/>
      <c r="D411" s="122"/>
      <c r="E411" s="122"/>
      <c r="F411" s="122"/>
      <c r="G411" s="57">
        <v>0</v>
      </c>
      <c r="H411" s="57">
        <v>0</v>
      </c>
    </row>
    <row r="412" spans="1:8" x14ac:dyDescent="0.25">
      <c r="A412" s="123"/>
      <c r="B412" s="123"/>
      <c r="C412" s="123"/>
      <c r="D412" s="123"/>
      <c r="E412" s="123"/>
      <c r="F412" s="123"/>
      <c r="G412" s="57">
        <v>0</v>
      </c>
      <c r="H412" s="57">
        <v>0</v>
      </c>
    </row>
    <row r="413" spans="1:8" x14ac:dyDescent="0.25">
      <c r="A413" s="121" t="s">
        <v>474</v>
      </c>
      <c r="B413" s="121" t="s">
        <v>498</v>
      </c>
      <c r="C413" s="121" t="s">
        <v>499</v>
      </c>
      <c r="D413" s="121" t="s">
        <v>500</v>
      </c>
      <c r="E413" s="121" t="s">
        <v>478</v>
      </c>
      <c r="F413" s="121" t="s">
        <v>501</v>
      </c>
      <c r="G413" s="57">
        <v>0</v>
      </c>
      <c r="H413" s="57">
        <v>0</v>
      </c>
    </row>
    <row r="414" spans="1:8" x14ac:dyDescent="0.25">
      <c r="A414" s="122"/>
      <c r="B414" s="122"/>
      <c r="C414" s="122"/>
      <c r="D414" s="122"/>
      <c r="E414" s="122"/>
      <c r="F414" s="122"/>
      <c r="G414" s="57">
        <v>0</v>
      </c>
      <c r="H414" s="57">
        <v>0</v>
      </c>
    </row>
    <row r="415" spans="1:8" x14ac:dyDescent="0.25">
      <c r="A415" s="123"/>
      <c r="B415" s="123"/>
      <c r="C415" s="123"/>
      <c r="D415" s="123"/>
      <c r="E415" s="123"/>
      <c r="F415" s="123"/>
      <c r="G415" s="57">
        <v>0</v>
      </c>
      <c r="H415" s="57">
        <v>0</v>
      </c>
    </row>
    <row r="416" spans="1:8" ht="42.75" x14ac:dyDescent="0.25">
      <c r="A416" s="8" t="s">
        <v>502</v>
      </c>
      <c r="B416" s="8" t="s">
        <v>503</v>
      </c>
      <c r="C416" s="8" t="s">
        <v>504</v>
      </c>
      <c r="D416" s="8" t="s">
        <v>505</v>
      </c>
      <c r="E416" s="8" t="s">
        <v>506</v>
      </c>
      <c r="F416" s="25">
        <v>42258</v>
      </c>
      <c r="G416" s="46" t="s">
        <v>507</v>
      </c>
      <c r="H416" s="46" t="s">
        <v>508</v>
      </c>
    </row>
    <row r="417" spans="1:8" ht="42.75" x14ac:dyDescent="0.25">
      <c r="A417" s="8" t="s">
        <v>509</v>
      </c>
      <c r="B417" s="8" t="s">
        <v>510</v>
      </c>
      <c r="C417" s="8" t="s">
        <v>511</v>
      </c>
      <c r="D417" s="8" t="s">
        <v>512</v>
      </c>
      <c r="E417" s="8" t="s">
        <v>506</v>
      </c>
      <c r="F417" s="25">
        <v>42259</v>
      </c>
      <c r="G417" s="46" t="s">
        <v>513</v>
      </c>
      <c r="H417" s="46" t="s">
        <v>514</v>
      </c>
    </row>
    <row r="418" spans="1:8" ht="42.75" x14ac:dyDescent="0.25">
      <c r="A418" s="8" t="s">
        <v>515</v>
      </c>
      <c r="B418" s="8" t="s">
        <v>510</v>
      </c>
      <c r="C418" s="6" t="s">
        <v>516</v>
      </c>
      <c r="D418" s="8" t="s">
        <v>517</v>
      </c>
      <c r="E418" s="8" t="s">
        <v>506</v>
      </c>
      <c r="F418" s="25">
        <v>42266</v>
      </c>
      <c r="G418" s="46" t="s">
        <v>513</v>
      </c>
      <c r="H418" s="46" t="s">
        <v>514</v>
      </c>
    </row>
    <row r="419" spans="1:8" ht="42.75" x14ac:dyDescent="0.25">
      <c r="A419" s="8" t="s">
        <v>518</v>
      </c>
      <c r="B419" s="8" t="s">
        <v>519</v>
      </c>
      <c r="C419" s="6" t="s">
        <v>520</v>
      </c>
      <c r="D419" s="8" t="s">
        <v>521</v>
      </c>
      <c r="E419" s="8" t="s">
        <v>506</v>
      </c>
      <c r="F419" s="25" t="s">
        <v>522</v>
      </c>
      <c r="G419" s="46" t="s">
        <v>523</v>
      </c>
      <c r="H419" s="46" t="s">
        <v>524</v>
      </c>
    </row>
    <row r="420" spans="1:8" ht="24.95" customHeight="1" x14ac:dyDescent="0.25">
      <c r="A420" s="3"/>
      <c r="B420" s="93" t="str">
        <f>UPPER("Geofredo Angulo López")</f>
        <v>GEOFREDO ANGULO LÓPEZ</v>
      </c>
      <c r="C420" s="93" t="str">
        <f>UPPER("Conferencia La resolución de la Contradicción de Tesis 293/2011 de la Suprema Corte de fusticia de la Nación: una fractura
al bloque de constitucionalidad")</f>
        <v>CONFERENCIA LA RESOLUCIÓN DE LA CONTRADICCIÓN DE TESIS 293/2011 DE LA SUPREMA CORTE DE FUSTICIA DE LA NACIÓN: UNA FRACTURA
AL BLOQUE DE CONSTITUCIONALIDAD</v>
      </c>
      <c r="D420" s="93" t="str">
        <f>UPPER("Conferencia La resolución de la Contradicción de Tesis 293/2011 de la Suprema Corte de fusticia de la Nación: una fractura
al bloque de constitucionalidad")</f>
        <v>CONFERENCIA LA RESOLUCIÓN DE LA CONTRADICCIÓN DE TESIS 293/2011 DE LA SUPREMA CORTE DE FUSTICIA DE LA NACIÓN: UNA FRACTURA
AL BLOQUE DE CONSTITUCIONALIDAD</v>
      </c>
      <c r="E420" s="93" t="s">
        <v>1072</v>
      </c>
      <c r="F420" s="108">
        <v>42248</v>
      </c>
      <c r="G420" s="58" t="s">
        <v>525</v>
      </c>
      <c r="H420" s="58" t="s">
        <v>526</v>
      </c>
    </row>
    <row r="421" spans="1:8" ht="24.95" customHeight="1" x14ac:dyDescent="0.25">
      <c r="A421" s="4" t="s">
        <v>527</v>
      </c>
      <c r="B421" s="94"/>
      <c r="C421" s="94"/>
      <c r="D421" s="94"/>
      <c r="E421" s="94"/>
      <c r="F421" s="109"/>
      <c r="G421" s="58" t="s">
        <v>528</v>
      </c>
      <c r="H421" s="58" t="s">
        <v>529</v>
      </c>
    </row>
    <row r="422" spans="1:8" ht="24.95" customHeight="1" x14ac:dyDescent="0.25">
      <c r="A422" s="5"/>
      <c r="B422" s="95"/>
      <c r="C422" s="95"/>
      <c r="D422" s="95"/>
      <c r="E422" s="95"/>
      <c r="F422" s="110"/>
      <c r="G422" s="59"/>
      <c r="H422" s="59" t="s">
        <v>530</v>
      </c>
    </row>
    <row r="423" spans="1:8" ht="14.25" customHeight="1" x14ac:dyDescent="0.25">
      <c r="A423" s="3"/>
      <c r="B423" s="86" t="str">
        <f>UPPER("Amelia Ojeda Sosa")</f>
        <v>AMELIA OJEDA SOSA</v>
      </c>
      <c r="C423" s="93" t="str">
        <f>UPPER("Mesa-Panel Avances en el Reconocimiento de los Derechos Humanos de las Personas LGBT en Yucatán")</f>
        <v>MESA-PANEL AVANCES EN EL RECONOCIMIENTO DE LOS DERECHOS HUMANOS DE LAS PERSONAS LGBT EN YUCATÁN</v>
      </c>
      <c r="D423" s="93" t="str">
        <f>UPPER("Mesa-Panel Avances en el Reconocimiento de los Derechos Humanos de las Personas LGBT en Yucatán")</f>
        <v>MESA-PANEL AVANCES EN EL RECONOCIMIENTO DE LOS DERECHOS HUMANOS DE LAS PERSONAS LGBT EN YUCATÁN</v>
      </c>
      <c r="E423" s="93" t="s">
        <v>1072</v>
      </c>
      <c r="F423" s="108">
        <v>42251</v>
      </c>
      <c r="G423" s="58" t="s">
        <v>525</v>
      </c>
      <c r="H423" s="58" t="s">
        <v>526</v>
      </c>
    </row>
    <row r="424" spans="1:8" x14ac:dyDescent="0.25">
      <c r="A424" s="4" t="s">
        <v>531</v>
      </c>
      <c r="B424" s="87"/>
      <c r="C424" s="94"/>
      <c r="D424" s="94"/>
      <c r="E424" s="94"/>
      <c r="F424" s="109"/>
      <c r="G424" s="58" t="s">
        <v>528</v>
      </c>
      <c r="H424" s="58" t="s">
        <v>529</v>
      </c>
    </row>
    <row r="425" spans="1:8" x14ac:dyDescent="0.25">
      <c r="A425" s="5"/>
      <c r="B425" s="88"/>
      <c r="C425" s="95"/>
      <c r="D425" s="95"/>
      <c r="E425" s="95"/>
      <c r="F425" s="110"/>
      <c r="G425" s="59"/>
      <c r="H425" s="59" t="s">
        <v>530</v>
      </c>
    </row>
    <row r="426" spans="1:8" ht="14.25" customHeight="1" x14ac:dyDescent="0.25">
      <c r="A426" s="3"/>
      <c r="B426" s="86" t="str">
        <f>UPPER("Jorge Fernandez Mendiburu")</f>
        <v>JORGE FERNANDEZ MENDIBURU</v>
      </c>
      <c r="C426" s="93" t="str">
        <f>UPPER("Mesa-Panel Avances en el Reconocimiento de los Derechos Humanos de las Personas LGBT en Yucatán")</f>
        <v>MESA-PANEL AVANCES EN EL RECONOCIMIENTO DE LOS DERECHOS HUMANOS DE LAS PERSONAS LGBT EN YUCATÁN</v>
      </c>
      <c r="D426" s="93" t="str">
        <f>UPPER("Mesa-Panel Avances en el Reconocimiento de los Derechos Humanos de las Personas LGBT en Yucatán")</f>
        <v>MESA-PANEL AVANCES EN EL RECONOCIMIENTO DE LOS DERECHOS HUMANOS DE LAS PERSONAS LGBT EN YUCATÁN</v>
      </c>
      <c r="E426" s="93" t="s">
        <v>1072</v>
      </c>
      <c r="F426" s="108">
        <v>42251</v>
      </c>
      <c r="G426" s="58" t="s">
        <v>525</v>
      </c>
      <c r="H426" s="58" t="s">
        <v>526</v>
      </c>
    </row>
    <row r="427" spans="1:8" x14ac:dyDescent="0.25">
      <c r="A427" s="4" t="s">
        <v>532</v>
      </c>
      <c r="B427" s="87"/>
      <c r="C427" s="94"/>
      <c r="D427" s="94"/>
      <c r="E427" s="94"/>
      <c r="F427" s="109"/>
      <c r="G427" s="58" t="s">
        <v>528</v>
      </c>
      <c r="H427" s="58" t="s">
        <v>529</v>
      </c>
    </row>
    <row r="428" spans="1:8" x14ac:dyDescent="0.25">
      <c r="A428" s="5"/>
      <c r="B428" s="88"/>
      <c r="C428" s="95"/>
      <c r="D428" s="95"/>
      <c r="E428" s="95"/>
      <c r="F428" s="110"/>
      <c r="G428" s="59"/>
      <c r="H428" s="59" t="s">
        <v>530</v>
      </c>
    </row>
    <row r="429" spans="1:8" ht="14.25" customHeight="1" x14ac:dyDescent="0.25">
      <c r="A429" s="3"/>
      <c r="B429" s="86" t="str">
        <f>UPPER("Alex Ali Méndez Díaz")</f>
        <v>ALEX ALI MÉNDEZ DÍAZ</v>
      </c>
      <c r="C429" s="93" t="str">
        <f>UPPER("Mesa-Panel Avances en el Reconocimiento de los Derechos Humanos de las Personas LGBT en Yucatán")</f>
        <v>MESA-PANEL AVANCES EN EL RECONOCIMIENTO DE LOS DERECHOS HUMANOS DE LAS PERSONAS LGBT EN YUCATÁN</v>
      </c>
      <c r="D429" s="93" t="str">
        <f>UPPER("Mesa-Panel Avances en el Reconocimiento de los Derechos Humanos de las Personas LGBT en Yucatán")</f>
        <v>MESA-PANEL AVANCES EN EL RECONOCIMIENTO DE LOS DERECHOS HUMANOS DE LAS PERSONAS LGBT EN YUCATÁN</v>
      </c>
      <c r="E429" s="93" t="s">
        <v>1072</v>
      </c>
      <c r="F429" s="108">
        <v>42251</v>
      </c>
      <c r="G429" s="58" t="s">
        <v>525</v>
      </c>
      <c r="H429" s="58" t="s">
        <v>526</v>
      </c>
    </row>
    <row r="430" spans="1:8" x14ac:dyDescent="0.25">
      <c r="A430" s="4" t="s">
        <v>533</v>
      </c>
      <c r="B430" s="87"/>
      <c r="C430" s="94"/>
      <c r="D430" s="94"/>
      <c r="E430" s="94"/>
      <c r="F430" s="109"/>
      <c r="G430" s="58" t="s">
        <v>528</v>
      </c>
      <c r="H430" s="58" t="s">
        <v>529</v>
      </c>
    </row>
    <row r="431" spans="1:8" x14ac:dyDescent="0.25">
      <c r="A431" s="5"/>
      <c r="B431" s="88"/>
      <c r="C431" s="95"/>
      <c r="D431" s="95"/>
      <c r="E431" s="95"/>
      <c r="F431" s="110"/>
      <c r="G431" s="59"/>
      <c r="H431" s="59" t="s">
        <v>530</v>
      </c>
    </row>
    <row r="432" spans="1:8" x14ac:dyDescent="0.25">
      <c r="A432" s="3"/>
      <c r="B432" s="86" t="str">
        <f>UPPER("Gloria Margarita Romero Velázquez")</f>
        <v>GLORIA MARGARITA ROMERO VELÁZQUEZ</v>
      </c>
      <c r="C432" s="93" t="str">
        <f>UPPER("Conferencia El Procedimiento Abreviado")</f>
        <v>CONFERENCIA EL PROCEDIMIENTO ABREVIADO</v>
      </c>
      <c r="D432" s="93" t="str">
        <f>UPPER("Conferencia El Procedimiento Abreviado")</f>
        <v>CONFERENCIA EL PROCEDIMIENTO ABREVIADO</v>
      </c>
      <c r="E432" s="93" t="s">
        <v>1072</v>
      </c>
      <c r="F432" s="108">
        <v>42254</v>
      </c>
      <c r="G432" s="58" t="s">
        <v>525</v>
      </c>
      <c r="H432" s="58" t="s">
        <v>526</v>
      </c>
    </row>
    <row r="433" spans="1:8" x14ac:dyDescent="0.25">
      <c r="A433" s="4" t="s">
        <v>534</v>
      </c>
      <c r="B433" s="87"/>
      <c r="C433" s="94"/>
      <c r="D433" s="94"/>
      <c r="E433" s="94"/>
      <c r="F433" s="109"/>
      <c r="G433" s="58" t="s">
        <v>528</v>
      </c>
      <c r="H433" s="58" t="s">
        <v>529</v>
      </c>
    </row>
    <row r="434" spans="1:8" x14ac:dyDescent="0.25">
      <c r="A434" s="5"/>
      <c r="B434" s="88"/>
      <c r="C434" s="95"/>
      <c r="D434" s="95"/>
      <c r="E434" s="95"/>
      <c r="F434" s="110"/>
      <c r="G434" s="59"/>
      <c r="H434" s="59" t="s">
        <v>530</v>
      </c>
    </row>
    <row r="435" spans="1:8" ht="14.25" customHeight="1" x14ac:dyDescent="0.25">
      <c r="A435" s="3"/>
      <c r="B435" s="86" t="str">
        <f>UPPER("Francisco José Parra Lara")</f>
        <v>FRANCISCO JOSÉ PARRA LARA</v>
      </c>
      <c r="C435" s="93" t="str">
        <f>UPPER("Conferencia El Derecho a la Salud y la Responsabilidad Patrimonial del Estado")</f>
        <v>CONFERENCIA EL DERECHO A LA SALUD Y LA RESPONSABILIDAD PATRIMONIAL DEL ESTADO</v>
      </c>
      <c r="D435" s="93" t="str">
        <f>UPPER("Conferencia El Derecho a la Salud y la Responsabilidad Patrimonial del Estado")</f>
        <v>CONFERENCIA EL DERECHO A LA SALUD Y LA RESPONSABILIDAD PATRIMONIAL DEL ESTADO</v>
      </c>
      <c r="E435" s="93" t="s">
        <v>1072</v>
      </c>
      <c r="F435" s="108">
        <v>42269</v>
      </c>
      <c r="G435" s="58" t="s">
        <v>525</v>
      </c>
      <c r="H435" s="58" t="s">
        <v>526</v>
      </c>
    </row>
    <row r="436" spans="1:8" x14ac:dyDescent="0.25">
      <c r="A436" s="4" t="s">
        <v>535</v>
      </c>
      <c r="B436" s="87"/>
      <c r="C436" s="94"/>
      <c r="D436" s="94"/>
      <c r="E436" s="94"/>
      <c r="F436" s="109"/>
      <c r="G436" s="58" t="s">
        <v>528</v>
      </c>
      <c r="H436" s="58" t="s">
        <v>529</v>
      </c>
    </row>
    <row r="437" spans="1:8" x14ac:dyDescent="0.25">
      <c r="A437" s="5"/>
      <c r="B437" s="88"/>
      <c r="C437" s="95"/>
      <c r="D437" s="95"/>
      <c r="E437" s="95"/>
      <c r="F437" s="110"/>
      <c r="G437" s="59"/>
      <c r="H437" s="59" t="s">
        <v>530</v>
      </c>
    </row>
    <row r="438" spans="1:8" ht="14.25" customHeight="1" x14ac:dyDescent="0.25">
      <c r="A438" s="3"/>
      <c r="B438" s="86" t="str">
        <f>UPPER("Karla lrasema Quintana Osuna")</f>
        <v>KARLA LRASEMA QUINTANA OSUNA</v>
      </c>
      <c r="C438" s="93" t="str">
        <f>UPPER("Mesa-Panel Análisis de Casos Prácticos. Estudio del Amparo en Revisión 152 /2013 (Matrimonio Igualitario)")</f>
        <v>MESA-PANEL ANÁLISIS DE CASOS PRÁCTICOS. ESTUDIO DEL AMPARO EN REVISIÓN 152 /2013 (MATRIMONIO IGUALITARIO)</v>
      </c>
      <c r="D438" s="93" t="str">
        <f>UPPER("Mesa-Panel Análisis de Casos Prácticos. Estudio del Amparo en Revisión 152 /2013 (Matrimonio Igualitario)")</f>
        <v>MESA-PANEL ANÁLISIS DE CASOS PRÁCTICOS. ESTUDIO DEL AMPARO EN REVISIÓN 152 /2013 (MATRIMONIO IGUALITARIO)</v>
      </c>
      <c r="E438" s="93" t="s">
        <v>1072</v>
      </c>
      <c r="F438" s="108">
        <v>42272</v>
      </c>
      <c r="G438" s="58" t="s">
        <v>525</v>
      </c>
      <c r="H438" s="58" t="s">
        <v>526</v>
      </c>
    </row>
    <row r="439" spans="1:8" x14ac:dyDescent="0.25">
      <c r="A439" s="4" t="s">
        <v>536</v>
      </c>
      <c r="B439" s="87"/>
      <c r="C439" s="94"/>
      <c r="D439" s="94"/>
      <c r="E439" s="94"/>
      <c r="F439" s="109"/>
      <c r="G439" s="58" t="s">
        <v>528</v>
      </c>
      <c r="H439" s="58" t="s">
        <v>529</v>
      </c>
    </row>
    <row r="440" spans="1:8" x14ac:dyDescent="0.25">
      <c r="A440" s="5"/>
      <c r="B440" s="88"/>
      <c r="C440" s="95"/>
      <c r="D440" s="95"/>
      <c r="E440" s="95"/>
      <c r="F440" s="110"/>
      <c r="G440" s="59"/>
      <c r="H440" s="59" t="s">
        <v>530</v>
      </c>
    </row>
    <row r="441" spans="1:8" ht="14.25" customHeight="1" x14ac:dyDescent="0.25">
      <c r="A441" s="3"/>
      <c r="B441" s="86" t="str">
        <f>UPPER("Pablo V. Monroy Gómez")</f>
        <v>PABLO V. MONROY GÓMEZ</v>
      </c>
      <c r="C441" s="93" t="str">
        <f>UPPER("Mesa-Panel Análisis de Casos Prácticos. Estudio del Amparo en Revisión 152 /2013 (Matrimonio Igualitario)")</f>
        <v>MESA-PANEL ANÁLISIS DE CASOS PRÁCTICOS. ESTUDIO DEL AMPARO EN REVISIÓN 152 /2013 (MATRIMONIO IGUALITARIO)</v>
      </c>
      <c r="D441" s="93" t="str">
        <f>UPPER("Mesa-Panel Análisis de Casos Prácticos. Estudio del Amparo en Revisión 152 /2013 (Matrimonio Igualitario)")</f>
        <v>MESA-PANEL ANÁLISIS DE CASOS PRÁCTICOS. ESTUDIO DEL AMPARO EN REVISIÓN 152 /2013 (MATRIMONIO IGUALITARIO)</v>
      </c>
      <c r="E441" s="93" t="s">
        <v>1072</v>
      </c>
      <c r="F441" s="108">
        <v>42272</v>
      </c>
      <c r="G441" s="58" t="s">
        <v>525</v>
      </c>
      <c r="H441" s="58" t="s">
        <v>526</v>
      </c>
    </row>
    <row r="442" spans="1:8" x14ac:dyDescent="0.25">
      <c r="A442" s="4" t="s">
        <v>537</v>
      </c>
      <c r="B442" s="87"/>
      <c r="C442" s="94"/>
      <c r="D442" s="94"/>
      <c r="E442" s="94"/>
      <c r="F442" s="109"/>
      <c r="G442" s="58" t="s">
        <v>528</v>
      </c>
      <c r="H442" s="58" t="s">
        <v>529</v>
      </c>
    </row>
    <row r="443" spans="1:8" x14ac:dyDescent="0.25">
      <c r="A443" s="5"/>
      <c r="B443" s="88"/>
      <c r="C443" s="95"/>
      <c r="D443" s="95"/>
      <c r="E443" s="95"/>
      <c r="F443" s="110"/>
      <c r="G443" s="59"/>
      <c r="H443" s="59" t="s">
        <v>530</v>
      </c>
    </row>
    <row r="444" spans="1:8" ht="14.25" customHeight="1" x14ac:dyDescent="0.25">
      <c r="A444" s="3"/>
      <c r="B444" s="86" t="str">
        <f>UPPER("Alex Ali Méndez Diaz")</f>
        <v>ALEX ALI MÉNDEZ DIAZ</v>
      </c>
      <c r="C444" s="93" t="str">
        <f>UPPER("Mesa-Panel Análisis de Casos Prácticos. Estudio del Amparo en Revisión 152 /2013 (Matrimonio Igualitario)")</f>
        <v>MESA-PANEL ANÁLISIS DE CASOS PRÁCTICOS. ESTUDIO DEL AMPARO EN REVISIÓN 152 /2013 (MATRIMONIO IGUALITARIO)</v>
      </c>
      <c r="D444" s="93" t="str">
        <f>UPPER("Mesa-Panel Análisis de Casos Prácticos. Estudio del Amparo en Revisión 152 /2013 (Matrimonio Igualitario)")</f>
        <v>MESA-PANEL ANÁLISIS DE CASOS PRÁCTICOS. ESTUDIO DEL AMPARO EN REVISIÓN 152 /2013 (MATRIMONIO IGUALITARIO)</v>
      </c>
      <c r="E444" s="93" t="s">
        <v>1072</v>
      </c>
      <c r="F444" s="108">
        <v>42272</v>
      </c>
      <c r="G444" s="58" t="s">
        <v>525</v>
      </c>
      <c r="H444" s="58" t="s">
        <v>526</v>
      </c>
    </row>
    <row r="445" spans="1:8" x14ac:dyDescent="0.25">
      <c r="A445" s="4" t="s">
        <v>538</v>
      </c>
      <c r="B445" s="87"/>
      <c r="C445" s="94"/>
      <c r="D445" s="94"/>
      <c r="E445" s="94"/>
      <c r="F445" s="109"/>
      <c r="G445" s="58" t="s">
        <v>528</v>
      </c>
      <c r="H445" s="58" t="s">
        <v>529</v>
      </c>
    </row>
    <row r="446" spans="1:8" x14ac:dyDescent="0.25">
      <c r="A446" s="5"/>
      <c r="B446" s="88"/>
      <c r="C446" s="95"/>
      <c r="D446" s="95"/>
      <c r="E446" s="95"/>
      <c r="F446" s="110"/>
      <c r="G446" s="59"/>
      <c r="H446" s="59" t="s">
        <v>530</v>
      </c>
    </row>
    <row r="447" spans="1:8" ht="24.95" customHeight="1" x14ac:dyDescent="0.25">
      <c r="A447" s="3"/>
      <c r="B447" s="86" t="str">
        <f>UPPER("Carlos Alberto Macedonio Hernández")</f>
        <v>CARLOS ALBERTO MACEDONIO HERNÁNDEZ</v>
      </c>
      <c r="C447" s="93" t="str">
        <f>UPPER("Mesa-Panel Análisis del Protocolo de actuación para quienes imparten justicia en asuntos que involucren hechos constitutivos de tortura y malos tratos")</f>
        <v>MESA-PANEL ANÁLISIS DEL PROTOCOLO DE ACTUACIÓN PARA QUIENES IMPARTEN JUSTICIA EN ASUNTOS QUE INVOLUCREN HECHOS CONSTITUTIVOS DE TORTURA Y MALOS TRATOS</v>
      </c>
      <c r="D447" s="93" t="str">
        <f>UPPER("Mesa-Panel Análisis del Protocolo de actuación para quienes imparten justicia en asuntos que involucren hechos constitutivos de tortura y malos tratos")</f>
        <v>MESA-PANEL ANÁLISIS DEL PROTOCOLO DE ACTUACIÓN PARA QUIENES IMPARTEN JUSTICIA EN ASUNTOS QUE INVOLUCREN HECHOS CONSTITUTIVOS DE TORTURA Y MALOS TRATOS</v>
      </c>
      <c r="E447" s="93" t="s">
        <v>1072</v>
      </c>
      <c r="F447" s="108">
        <v>42255</v>
      </c>
      <c r="G447" s="58" t="s">
        <v>525</v>
      </c>
      <c r="H447" s="58" t="s">
        <v>526</v>
      </c>
    </row>
    <row r="448" spans="1:8" ht="24.95" customHeight="1" x14ac:dyDescent="0.25">
      <c r="A448" s="4" t="s">
        <v>539</v>
      </c>
      <c r="B448" s="87"/>
      <c r="C448" s="94"/>
      <c r="D448" s="94"/>
      <c r="E448" s="94"/>
      <c r="F448" s="109"/>
      <c r="G448" s="58" t="s">
        <v>528</v>
      </c>
      <c r="H448" s="58" t="s">
        <v>529</v>
      </c>
    </row>
    <row r="449" spans="1:9" ht="24.95" customHeight="1" x14ac:dyDescent="0.25">
      <c r="A449" s="5"/>
      <c r="B449" s="88"/>
      <c r="C449" s="95"/>
      <c r="D449" s="95"/>
      <c r="E449" s="95"/>
      <c r="F449" s="110"/>
      <c r="G449" s="59"/>
      <c r="H449" s="59" t="s">
        <v>530</v>
      </c>
    </row>
    <row r="450" spans="1:9" ht="24.95" customHeight="1" x14ac:dyDescent="0.25">
      <c r="A450" s="3"/>
      <c r="B450" s="86" t="str">
        <f>UPPER("Jorge Enrique Eden Wynter García")</f>
        <v>JORGE ENRIQUE EDEN WYNTER GARCÍA</v>
      </c>
      <c r="C450" s="93" t="str">
        <f>UPPER("Mesa-Panel Análisis del Protocolo de actuación para quienes imparten justicia en asuntos que involucren hechos constitutivos de tortura y malos tratos")</f>
        <v>MESA-PANEL ANÁLISIS DEL PROTOCOLO DE ACTUACIÓN PARA QUIENES IMPARTEN JUSTICIA EN ASUNTOS QUE INVOLUCREN HECHOS CONSTITUTIVOS DE TORTURA Y MALOS TRATOS</v>
      </c>
      <c r="D450" s="93" t="str">
        <f>UPPER("Mesa-Panel Análisis del Protocolo de actuación para quienes imparten justicia en asuntos que involucren hechos constitutivos de tortura y malos tratos")</f>
        <v>MESA-PANEL ANÁLISIS DEL PROTOCOLO DE ACTUACIÓN PARA QUIENES IMPARTEN JUSTICIA EN ASUNTOS QUE INVOLUCREN HECHOS CONSTITUTIVOS DE TORTURA Y MALOS TRATOS</v>
      </c>
      <c r="E450" s="93" t="s">
        <v>1072</v>
      </c>
      <c r="F450" s="108">
        <v>42255</v>
      </c>
      <c r="G450" s="58" t="s">
        <v>525</v>
      </c>
      <c r="H450" s="58" t="s">
        <v>526</v>
      </c>
    </row>
    <row r="451" spans="1:9" ht="24.95" customHeight="1" x14ac:dyDescent="0.25">
      <c r="A451" s="4" t="s">
        <v>540</v>
      </c>
      <c r="B451" s="87"/>
      <c r="C451" s="94"/>
      <c r="D451" s="94"/>
      <c r="E451" s="94"/>
      <c r="F451" s="109"/>
      <c r="G451" s="58" t="s">
        <v>528</v>
      </c>
      <c r="H451" s="58" t="s">
        <v>529</v>
      </c>
    </row>
    <row r="452" spans="1:9" ht="24.95" customHeight="1" x14ac:dyDescent="0.25">
      <c r="A452" s="5"/>
      <c r="B452" s="88"/>
      <c r="C452" s="95"/>
      <c r="D452" s="95"/>
      <c r="E452" s="95"/>
      <c r="F452" s="110"/>
      <c r="G452" s="59"/>
      <c r="H452" s="59" t="s">
        <v>530</v>
      </c>
    </row>
    <row r="453" spans="1:9" ht="24.95" customHeight="1" x14ac:dyDescent="0.25">
      <c r="A453" s="3"/>
      <c r="B453" s="86" t="str">
        <f>UPPER("Luis Felipe Esperón Villanueva")</f>
        <v>LUIS FELIPE ESPERÓN VILLANUEVA</v>
      </c>
      <c r="C453" s="93" t="str">
        <f>UPPER("Mesa-Panel Análisis del Protocolo de actuación para quienes imparten justicia en asuntos que involucren hechos constitutivos de tortura y malos tratos")</f>
        <v>MESA-PANEL ANÁLISIS DEL PROTOCOLO DE ACTUACIÓN PARA QUIENES IMPARTEN JUSTICIA EN ASUNTOS QUE INVOLUCREN HECHOS CONSTITUTIVOS DE TORTURA Y MALOS TRATOS</v>
      </c>
      <c r="D453" s="93" t="str">
        <f>UPPER("Mesa-Panel Análisis del Protocolo de actuación para quienes imparten justicia en asuntos que involucren hechos constitutivos de tortura y malos tratos")</f>
        <v>MESA-PANEL ANÁLISIS DEL PROTOCOLO DE ACTUACIÓN PARA QUIENES IMPARTEN JUSTICIA EN ASUNTOS QUE INVOLUCREN HECHOS CONSTITUTIVOS DE TORTURA Y MALOS TRATOS</v>
      </c>
      <c r="E453" s="93" t="s">
        <v>1072</v>
      </c>
      <c r="F453" s="108">
        <v>42255</v>
      </c>
      <c r="G453" s="58" t="s">
        <v>525</v>
      </c>
      <c r="H453" s="58" t="s">
        <v>526</v>
      </c>
    </row>
    <row r="454" spans="1:9" ht="24.95" customHeight="1" x14ac:dyDescent="0.25">
      <c r="A454" s="4" t="s">
        <v>541</v>
      </c>
      <c r="B454" s="87"/>
      <c r="C454" s="94"/>
      <c r="D454" s="94"/>
      <c r="E454" s="94"/>
      <c r="F454" s="109"/>
      <c r="G454" s="58" t="s">
        <v>528</v>
      </c>
      <c r="H454" s="58" t="s">
        <v>529</v>
      </c>
    </row>
    <row r="455" spans="1:9" ht="24.95" customHeight="1" x14ac:dyDescent="0.25">
      <c r="A455" s="5"/>
      <c r="B455" s="88"/>
      <c r="C455" s="95"/>
      <c r="D455" s="95"/>
      <c r="E455" s="95"/>
      <c r="F455" s="110"/>
      <c r="G455" s="59"/>
      <c r="H455" s="59" t="s">
        <v>530</v>
      </c>
    </row>
    <row r="456" spans="1:9" x14ac:dyDescent="0.25">
      <c r="A456" s="3"/>
      <c r="B456" s="86" t="str">
        <f>UPPER("María Teresa Vazquez Baqueiro")</f>
        <v>MARÍA TERESA VAZQUEZ BAQUEIRO</v>
      </c>
      <c r="C456" s="93" t="str">
        <f>UPPER("Conferencia Género y Discapacidad")</f>
        <v>CONFERENCIA GÉNERO Y DISCAPACIDAD</v>
      </c>
      <c r="D456" s="93" t="str">
        <f>UPPER("Conferencia Género y Discapacidad")</f>
        <v>CONFERENCIA GÉNERO Y DISCAPACIDAD</v>
      </c>
      <c r="E456" s="93" t="s">
        <v>1072</v>
      </c>
      <c r="F456" s="108">
        <v>42276</v>
      </c>
      <c r="G456" s="58" t="s">
        <v>525</v>
      </c>
      <c r="H456" s="58" t="s">
        <v>526</v>
      </c>
    </row>
    <row r="457" spans="1:9" x14ac:dyDescent="0.25">
      <c r="A457" s="4" t="s">
        <v>542</v>
      </c>
      <c r="B457" s="87"/>
      <c r="C457" s="94"/>
      <c r="D457" s="94"/>
      <c r="E457" s="94"/>
      <c r="F457" s="109"/>
      <c r="G457" s="58" t="s">
        <v>528</v>
      </c>
      <c r="H457" s="58" t="s">
        <v>529</v>
      </c>
    </row>
    <row r="458" spans="1:9" x14ac:dyDescent="0.25">
      <c r="A458" s="5"/>
      <c r="B458" s="88"/>
      <c r="C458" s="95"/>
      <c r="D458" s="95"/>
      <c r="E458" s="95"/>
      <c r="F458" s="110"/>
      <c r="G458" s="59"/>
      <c r="H458" s="59" t="s">
        <v>530</v>
      </c>
    </row>
    <row r="459" spans="1:9" x14ac:dyDescent="0.25">
      <c r="A459" s="176" t="s">
        <v>1170</v>
      </c>
      <c r="B459" s="97" t="s">
        <v>1170</v>
      </c>
      <c r="C459" s="122" t="s">
        <v>430</v>
      </c>
      <c r="D459" s="122" t="s">
        <v>431</v>
      </c>
      <c r="E459" s="122" t="s">
        <v>543</v>
      </c>
      <c r="F459" s="122" t="s">
        <v>433</v>
      </c>
      <c r="G459" s="55">
        <v>0</v>
      </c>
      <c r="H459" s="55">
        <v>0</v>
      </c>
      <c r="I459" s="33"/>
    </row>
    <row r="460" spans="1:9" x14ac:dyDescent="0.25">
      <c r="A460" s="176"/>
      <c r="B460" s="97"/>
      <c r="C460" s="122"/>
      <c r="D460" s="133"/>
      <c r="E460" s="122"/>
      <c r="F460" s="122"/>
      <c r="G460" s="55">
        <v>0</v>
      </c>
      <c r="H460" s="55">
        <v>0</v>
      </c>
      <c r="I460" s="33"/>
    </row>
    <row r="461" spans="1:9" x14ac:dyDescent="0.25">
      <c r="A461" s="177"/>
      <c r="B461" s="98"/>
      <c r="C461" s="123"/>
      <c r="D461" s="134"/>
      <c r="E461" s="123"/>
      <c r="F461" s="123"/>
      <c r="G461" s="55"/>
      <c r="H461" s="55">
        <v>0</v>
      </c>
    </row>
    <row r="462" spans="1:9" x14ac:dyDescent="0.25">
      <c r="A462" s="176" t="s">
        <v>544</v>
      </c>
      <c r="B462" s="96" t="s">
        <v>545</v>
      </c>
      <c r="C462" s="121" t="s">
        <v>546</v>
      </c>
      <c r="D462" s="121" t="s">
        <v>547</v>
      </c>
      <c r="E462" s="121" t="s">
        <v>543</v>
      </c>
      <c r="F462" s="121" t="s">
        <v>548</v>
      </c>
      <c r="G462" s="55">
        <v>0</v>
      </c>
      <c r="H462" s="55">
        <v>0</v>
      </c>
      <c r="I462" s="33"/>
    </row>
    <row r="463" spans="1:9" x14ac:dyDescent="0.25">
      <c r="A463" s="176"/>
      <c r="B463" s="97"/>
      <c r="C463" s="122"/>
      <c r="D463" s="133"/>
      <c r="E463" s="122"/>
      <c r="F463" s="122"/>
      <c r="G463" s="55">
        <v>0</v>
      </c>
      <c r="H463" s="55">
        <v>0</v>
      </c>
      <c r="I463" s="33"/>
    </row>
    <row r="464" spans="1:9" x14ac:dyDescent="0.25">
      <c r="A464" s="177"/>
      <c r="B464" s="98"/>
      <c r="C464" s="123"/>
      <c r="D464" s="134"/>
      <c r="E464" s="123"/>
      <c r="F464" s="123"/>
      <c r="G464" s="55"/>
      <c r="H464" s="55">
        <v>0</v>
      </c>
    </row>
    <row r="465" spans="1:9" x14ac:dyDescent="0.25">
      <c r="A465" s="176" t="s">
        <v>544</v>
      </c>
      <c r="B465" s="97" t="s">
        <v>549</v>
      </c>
      <c r="C465" s="122" t="s">
        <v>550</v>
      </c>
      <c r="D465" s="122" t="s">
        <v>551</v>
      </c>
      <c r="E465" s="122" t="s">
        <v>543</v>
      </c>
      <c r="F465" s="122" t="s">
        <v>44</v>
      </c>
      <c r="G465" s="55">
        <v>0</v>
      </c>
      <c r="H465" s="55">
        <v>0</v>
      </c>
    </row>
    <row r="466" spans="1:9" x14ac:dyDescent="0.25">
      <c r="A466" s="176"/>
      <c r="B466" s="97"/>
      <c r="C466" s="122"/>
      <c r="D466" s="133"/>
      <c r="E466" s="122"/>
      <c r="F466" s="122"/>
      <c r="G466" s="55">
        <v>0</v>
      </c>
      <c r="H466" s="55">
        <v>0</v>
      </c>
    </row>
    <row r="467" spans="1:9" x14ac:dyDescent="0.25">
      <c r="A467" s="177"/>
      <c r="B467" s="98"/>
      <c r="C467" s="123"/>
      <c r="D467" s="134"/>
      <c r="E467" s="123"/>
      <c r="F467" s="123"/>
      <c r="G467" s="55"/>
      <c r="H467" s="55">
        <v>0</v>
      </c>
    </row>
    <row r="468" spans="1:9" x14ac:dyDescent="0.25">
      <c r="A468" s="175" t="s">
        <v>1170</v>
      </c>
      <c r="B468" s="96" t="s">
        <v>1170</v>
      </c>
      <c r="C468" s="121" t="s">
        <v>552</v>
      </c>
      <c r="D468" s="121" t="s">
        <v>553</v>
      </c>
      <c r="E468" s="121" t="s">
        <v>543</v>
      </c>
      <c r="F468" s="121" t="s">
        <v>554</v>
      </c>
      <c r="G468" s="55">
        <v>0</v>
      </c>
      <c r="H468" s="55">
        <v>0</v>
      </c>
      <c r="I468" s="33"/>
    </row>
    <row r="469" spans="1:9" x14ac:dyDescent="0.25">
      <c r="A469" s="176"/>
      <c r="B469" s="97"/>
      <c r="C469" s="122"/>
      <c r="D469" s="133"/>
      <c r="E469" s="122"/>
      <c r="F469" s="122"/>
      <c r="G469" s="55">
        <v>0</v>
      </c>
      <c r="H469" s="55">
        <v>0</v>
      </c>
    </row>
    <row r="470" spans="1:9" x14ac:dyDescent="0.25">
      <c r="A470" s="177"/>
      <c r="B470" s="98"/>
      <c r="C470" s="123"/>
      <c r="D470" s="134"/>
      <c r="E470" s="123"/>
      <c r="F470" s="123"/>
      <c r="G470" s="55"/>
      <c r="H470" s="55">
        <v>0</v>
      </c>
    </row>
    <row r="471" spans="1:9" x14ac:dyDescent="0.25">
      <c r="A471" s="175" t="s">
        <v>1170</v>
      </c>
      <c r="B471" s="96" t="s">
        <v>555</v>
      </c>
      <c r="C471" s="121" t="s">
        <v>556</v>
      </c>
      <c r="D471" s="121" t="s">
        <v>557</v>
      </c>
      <c r="E471" s="121" t="s">
        <v>543</v>
      </c>
      <c r="F471" s="121" t="s">
        <v>30</v>
      </c>
      <c r="G471" s="55">
        <v>0</v>
      </c>
      <c r="H471" s="55">
        <v>0</v>
      </c>
    </row>
    <row r="472" spans="1:9" x14ac:dyDescent="0.25">
      <c r="A472" s="176"/>
      <c r="B472" s="97"/>
      <c r="C472" s="122"/>
      <c r="D472" s="133"/>
      <c r="E472" s="122"/>
      <c r="F472" s="122"/>
      <c r="G472" s="55">
        <v>0</v>
      </c>
      <c r="H472" s="55">
        <v>0</v>
      </c>
      <c r="I472" s="33"/>
    </row>
    <row r="473" spans="1:9" x14ac:dyDescent="0.25">
      <c r="A473" s="177"/>
      <c r="B473" s="98"/>
      <c r="C473" s="123"/>
      <c r="D473" s="134"/>
      <c r="E473" s="123"/>
      <c r="F473" s="123"/>
      <c r="G473" s="55"/>
      <c r="H473" s="55">
        <v>0</v>
      </c>
      <c r="I473" s="33"/>
    </row>
    <row r="474" spans="1:9" x14ac:dyDescent="0.25">
      <c r="A474" s="175" t="s">
        <v>544</v>
      </c>
      <c r="B474" s="96" t="s">
        <v>558</v>
      </c>
      <c r="C474" s="121" t="s">
        <v>559</v>
      </c>
      <c r="D474" s="121" t="s">
        <v>560</v>
      </c>
      <c r="E474" s="121" t="s">
        <v>543</v>
      </c>
      <c r="F474" s="121" t="s">
        <v>164</v>
      </c>
      <c r="G474" s="55">
        <v>0</v>
      </c>
      <c r="H474" s="55">
        <v>0</v>
      </c>
    </row>
    <row r="475" spans="1:9" x14ac:dyDescent="0.25">
      <c r="A475" s="176"/>
      <c r="B475" s="97"/>
      <c r="C475" s="122"/>
      <c r="D475" s="133"/>
      <c r="E475" s="122"/>
      <c r="F475" s="122"/>
      <c r="G475" s="55">
        <v>0</v>
      </c>
      <c r="H475" s="55">
        <v>0</v>
      </c>
      <c r="I475" s="33"/>
    </row>
    <row r="476" spans="1:9" x14ac:dyDescent="0.25">
      <c r="A476" s="177"/>
      <c r="B476" s="98"/>
      <c r="C476" s="123"/>
      <c r="D476" s="134"/>
      <c r="E476" s="123"/>
      <c r="F476" s="123"/>
      <c r="G476" s="55"/>
      <c r="H476" s="55">
        <v>0</v>
      </c>
      <c r="I476" s="33"/>
    </row>
    <row r="477" spans="1:9" ht="20.100000000000001" customHeight="1" x14ac:dyDescent="0.25">
      <c r="A477" s="102" t="s">
        <v>561</v>
      </c>
      <c r="B477" s="102" t="s">
        <v>562</v>
      </c>
      <c r="C477" s="102" t="s">
        <v>563</v>
      </c>
      <c r="D477" s="102" t="s">
        <v>564</v>
      </c>
      <c r="E477" s="159" t="s">
        <v>565</v>
      </c>
      <c r="F477" s="102" t="s">
        <v>144</v>
      </c>
      <c r="G477" s="43">
        <v>0</v>
      </c>
      <c r="H477" s="43">
        <v>0</v>
      </c>
    </row>
    <row r="478" spans="1:9" ht="20.100000000000001" customHeight="1" x14ac:dyDescent="0.25">
      <c r="A478" s="133"/>
      <c r="B478" s="133"/>
      <c r="C478" s="133"/>
      <c r="D478" s="133"/>
      <c r="E478" s="133"/>
      <c r="F478" s="133"/>
      <c r="G478" s="60">
        <v>796</v>
      </c>
      <c r="H478" s="43">
        <v>0</v>
      </c>
    </row>
    <row r="479" spans="1:9" ht="20.100000000000001" customHeight="1" x14ac:dyDescent="0.25">
      <c r="A479" s="134"/>
      <c r="B479" s="134"/>
      <c r="C479" s="134"/>
      <c r="D479" s="134"/>
      <c r="E479" s="134"/>
      <c r="F479" s="134"/>
      <c r="G479" s="43"/>
      <c r="H479" s="43">
        <v>0</v>
      </c>
    </row>
    <row r="480" spans="1:9" ht="20.100000000000001" customHeight="1" x14ac:dyDescent="0.25">
      <c r="A480" s="102" t="s">
        <v>561</v>
      </c>
      <c r="B480" s="102" t="s">
        <v>566</v>
      </c>
      <c r="C480" s="102" t="s">
        <v>563</v>
      </c>
      <c r="D480" s="102" t="s">
        <v>567</v>
      </c>
      <c r="E480" s="159" t="s">
        <v>565</v>
      </c>
      <c r="F480" s="102" t="s">
        <v>568</v>
      </c>
      <c r="G480" s="43">
        <v>0</v>
      </c>
      <c r="H480" s="43">
        <v>0</v>
      </c>
    </row>
    <row r="481" spans="1:8" ht="20.100000000000001" customHeight="1" x14ac:dyDescent="0.25">
      <c r="A481" s="133"/>
      <c r="B481" s="133"/>
      <c r="C481" s="133"/>
      <c r="D481" s="133"/>
      <c r="E481" s="133"/>
      <c r="F481" s="133"/>
      <c r="G481" s="60">
        <v>754</v>
      </c>
      <c r="H481" s="43">
        <v>0</v>
      </c>
    </row>
    <row r="482" spans="1:8" ht="20.100000000000001" customHeight="1" x14ac:dyDescent="0.25">
      <c r="A482" s="134"/>
      <c r="B482" s="134"/>
      <c r="C482" s="134"/>
      <c r="D482" s="134"/>
      <c r="E482" s="134"/>
      <c r="F482" s="134"/>
      <c r="G482" s="43"/>
      <c r="H482" s="43">
        <v>0</v>
      </c>
    </row>
    <row r="483" spans="1:8" ht="20.100000000000001" customHeight="1" x14ac:dyDescent="0.25">
      <c r="A483" s="102" t="s">
        <v>561</v>
      </c>
      <c r="B483" s="102" t="s">
        <v>569</v>
      </c>
      <c r="C483" s="102" t="s">
        <v>563</v>
      </c>
      <c r="D483" s="102" t="s">
        <v>570</v>
      </c>
      <c r="E483" s="159" t="s">
        <v>565</v>
      </c>
      <c r="F483" s="102" t="s">
        <v>146</v>
      </c>
      <c r="G483" s="43">
        <v>0</v>
      </c>
      <c r="H483" s="43">
        <v>0</v>
      </c>
    </row>
    <row r="484" spans="1:8" ht="20.100000000000001" customHeight="1" x14ac:dyDescent="0.25">
      <c r="A484" s="133"/>
      <c r="B484" s="133"/>
      <c r="C484" s="133"/>
      <c r="D484" s="133"/>
      <c r="E484" s="133"/>
      <c r="F484" s="133"/>
      <c r="G484" s="60">
        <v>698</v>
      </c>
      <c r="H484" s="43">
        <v>0</v>
      </c>
    </row>
    <row r="485" spans="1:8" ht="20.100000000000001" customHeight="1" x14ac:dyDescent="0.25">
      <c r="A485" s="134"/>
      <c r="B485" s="134"/>
      <c r="C485" s="134"/>
      <c r="D485" s="134"/>
      <c r="E485" s="134"/>
      <c r="F485" s="134"/>
      <c r="G485" s="43"/>
      <c r="H485" s="43">
        <v>0</v>
      </c>
    </row>
    <row r="486" spans="1:8" ht="20.100000000000001" customHeight="1" x14ac:dyDescent="0.25">
      <c r="A486" s="102" t="s">
        <v>561</v>
      </c>
      <c r="B486" s="102" t="s">
        <v>571</v>
      </c>
      <c r="C486" s="102" t="s">
        <v>563</v>
      </c>
      <c r="D486" s="102" t="s">
        <v>572</v>
      </c>
      <c r="E486" s="159" t="s">
        <v>565</v>
      </c>
      <c r="F486" s="102" t="s">
        <v>30</v>
      </c>
      <c r="G486" s="43">
        <v>0</v>
      </c>
      <c r="H486" s="43">
        <v>0</v>
      </c>
    </row>
    <row r="487" spans="1:8" ht="20.100000000000001" customHeight="1" x14ac:dyDescent="0.25">
      <c r="A487" s="133"/>
      <c r="B487" s="133"/>
      <c r="C487" s="133"/>
      <c r="D487" s="133"/>
      <c r="E487" s="133"/>
      <c r="F487" s="133"/>
      <c r="G487" s="60">
        <v>785</v>
      </c>
      <c r="H487" s="43">
        <v>0</v>
      </c>
    </row>
    <row r="488" spans="1:8" ht="20.100000000000001" customHeight="1" x14ac:dyDescent="0.25">
      <c r="A488" s="134"/>
      <c r="B488" s="134"/>
      <c r="C488" s="134"/>
      <c r="D488" s="134"/>
      <c r="E488" s="134"/>
      <c r="F488" s="134"/>
      <c r="G488" s="43"/>
      <c r="H488" s="43">
        <v>0</v>
      </c>
    </row>
    <row r="489" spans="1:8" ht="20.100000000000001" customHeight="1" x14ac:dyDescent="0.25">
      <c r="A489" s="102" t="s">
        <v>561</v>
      </c>
      <c r="B489" s="102" t="s">
        <v>573</v>
      </c>
      <c r="C489" s="102" t="s">
        <v>563</v>
      </c>
      <c r="D489" s="102" t="s">
        <v>574</v>
      </c>
      <c r="E489" s="159" t="s">
        <v>565</v>
      </c>
      <c r="F489" s="102" t="s">
        <v>148</v>
      </c>
      <c r="G489" s="43">
        <v>0</v>
      </c>
      <c r="H489" s="43">
        <v>0</v>
      </c>
    </row>
    <row r="490" spans="1:8" ht="20.100000000000001" customHeight="1" x14ac:dyDescent="0.25">
      <c r="A490" s="133"/>
      <c r="B490" s="133"/>
      <c r="C490" s="133"/>
      <c r="D490" s="133"/>
      <c r="E490" s="133"/>
      <c r="F490" s="133"/>
      <c r="G490" s="60">
        <v>776</v>
      </c>
      <c r="H490" s="43">
        <v>0</v>
      </c>
    </row>
    <row r="491" spans="1:8" ht="20.100000000000001" customHeight="1" x14ac:dyDescent="0.25">
      <c r="A491" s="134"/>
      <c r="B491" s="134"/>
      <c r="C491" s="134"/>
      <c r="D491" s="134"/>
      <c r="E491" s="134"/>
      <c r="F491" s="134"/>
      <c r="G491" s="43"/>
      <c r="H491" s="43">
        <v>0</v>
      </c>
    </row>
    <row r="492" spans="1:8" ht="20.100000000000001" customHeight="1" x14ac:dyDescent="0.25">
      <c r="A492" s="102" t="s">
        <v>561</v>
      </c>
      <c r="B492" s="102" t="s">
        <v>575</v>
      </c>
      <c r="C492" s="102" t="s">
        <v>563</v>
      </c>
      <c r="D492" s="102" t="s">
        <v>576</v>
      </c>
      <c r="E492" s="159" t="s">
        <v>565</v>
      </c>
      <c r="F492" s="102" t="s">
        <v>98</v>
      </c>
      <c r="G492" s="43">
        <v>0</v>
      </c>
      <c r="H492" s="43">
        <v>0</v>
      </c>
    </row>
    <row r="493" spans="1:8" ht="20.100000000000001" customHeight="1" x14ac:dyDescent="0.25">
      <c r="A493" s="133"/>
      <c r="B493" s="133"/>
      <c r="C493" s="133"/>
      <c r="D493" s="133"/>
      <c r="E493" s="133"/>
      <c r="F493" s="133"/>
      <c r="G493" s="60">
        <v>791</v>
      </c>
      <c r="H493" s="43">
        <v>0</v>
      </c>
    </row>
    <row r="494" spans="1:8" ht="20.100000000000001" customHeight="1" x14ac:dyDescent="0.25">
      <c r="A494" s="134"/>
      <c r="B494" s="134"/>
      <c r="C494" s="134"/>
      <c r="D494" s="134"/>
      <c r="E494" s="134"/>
      <c r="F494" s="134"/>
      <c r="G494" s="43"/>
      <c r="H494" s="43">
        <v>0</v>
      </c>
    </row>
    <row r="495" spans="1:8" ht="20.100000000000001" customHeight="1" x14ac:dyDescent="0.25">
      <c r="A495" s="102" t="s">
        <v>561</v>
      </c>
      <c r="B495" s="102" t="s">
        <v>577</v>
      </c>
      <c r="C495" s="102" t="s">
        <v>563</v>
      </c>
      <c r="D495" s="102" t="s">
        <v>578</v>
      </c>
      <c r="E495" s="159" t="s">
        <v>565</v>
      </c>
      <c r="F495" s="102" t="s">
        <v>34</v>
      </c>
      <c r="G495" s="43">
        <v>0</v>
      </c>
      <c r="H495" s="43">
        <v>0</v>
      </c>
    </row>
    <row r="496" spans="1:8" ht="20.100000000000001" customHeight="1" x14ac:dyDescent="0.25">
      <c r="A496" s="133"/>
      <c r="B496" s="133"/>
      <c r="C496" s="133"/>
      <c r="D496" s="133"/>
      <c r="E496" s="133"/>
      <c r="F496" s="133"/>
      <c r="G496" s="60">
        <v>791</v>
      </c>
      <c r="H496" s="43">
        <v>0</v>
      </c>
    </row>
    <row r="497" spans="1:8" ht="20.100000000000001" customHeight="1" x14ac:dyDescent="0.25">
      <c r="A497" s="134"/>
      <c r="B497" s="134"/>
      <c r="C497" s="134"/>
      <c r="D497" s="134"/>
      <c r="E497" s="134"/>
      <c r="F497" s="134"/>
      <c r="G497" s="43"/>
      <c r="H497" s="43">
        <v>0</v>
      </c>
    </row>
    <row r="498" spans="1:8" x14ac:dyDescent="0.25">
      <c r="A498" s="102" t="s">
        <v>561</v>
      </c>
      <c r="B498" s="102" t="s">
        <v>579</v>
      </c>
      <c r="C498" s="102" t="s">
        <v>580</v>
      </c>
      <c r="D498" s="102" t="s">
        <v>580</v>
      </c>
      <c r="E498" s="159" t="s">
        <v>565</v>
      </c>
      <c r="F498" s="102" t="s">
        <v>484</v>
      </c>
      <c r="G498" s="43">
        <v>0</v>
      </c>
      <c r="H498" s="43">
        <v>0</v>
      </c>
    </row>
    <row r="499" spans="1:8" x14ac:dyDescent="0.25">
      <c r="A499" s="133"/>
      <c r="B499" s="133"/>
      <c r="C499" s="133"/>
      <c r="D499" s="133"/>
      <c r="E499" s="133"/>
      <c r="F499" s="133"/>
      <c r="G499" s="60">
        <v>0</v>
      </c>
      <c r="H499" s="43">
        <v>0</v>
      </c>
    </row>
    <row r="500" spans="1:8" x14ac:dyDescent="0.25">
      <c r="A500" s="134"/>
      <c r="B500" s="134"/>
      <c r="C500" s="134"/>
      <c r="D500" s="134"/>
      <c r="E500" s="134"/>
      <c r="F500" s="134"/>
      <c r="G500" s="43"/>
      <c r="H500" s="43">
        <v>0</v>
      </c>
    </row>
    <row r="501" spans="1:8" x14ac:dyDescent="0.25">
      <c r="A501" s="102" t="s">
        <v>561</v>
      </c>
      <c r="B501" s="102" t="s">
        <v>581</v>
      </c>
      <c r="C501" s="102" t="s">
        <v>582</v>
      </c>
      <c r="D501" s="102" t="s">
        <v>583</v>
      </c>
      <c r="E501" s="159" t="s">
        <v>565</v>
      </c>
      <c r="F501" s="102" t="s">
        <v>44</v>
      </c>
      <c r="G501" s="43">
        <v>0</v>
      </c>
      <c r="H501" s="43">
        <v>0</v>
      </c>
    </row>
    <row r="502" spans="1:8" x14ac:dyDescent="0.25">
      <c r="A502" s="133"/>
      <c r="B502" s="133"/>
      <c r="C502" s="133"/>
      <c r="D502" s="133"/>
      <c r="E502" s="133"/>
      <c r="F502" s="133"/>
      <c r="G502" s="60">
        <v>0</v>
      </c>
      <c r="H502" s="43">
        <v>0</v>
      </c>
    </row>
    <row r="503" spans="1:8" x14ac:dyDescent="0.25">
      <c r="A503" s="134"/>
      <c r="B503" s="134"/>
      <c r="C503" s="134"/>
      <c r="D503" s="134"/>
      <c r="E503" s="134"/>
      <c r="F503" s="134"/>
      <c r="G503" s="43"/>
      <c r="H503" s="43">
        <v>0</v>
      </c>
    </row>
    <row r="504" spans="1:8" x14ac:dyDescent="0.25">
      <c r="A504" s="102" t="s">
        <v>584</v>
      </c>
      <c r="B504" s="102" t="s">
        <v>585</v>
      </c>
      <c r="C504" s="102" t="s">
        <v>586</v>
      </c>
      <c r="D504" s="102" t="s">
        <v>587</v>
      </c>
      <c r="E504" s="159" t="s">
        <v>565</v>
      </c>
      <c r="F504" s="102" t="s">
        <v>84</v>
      </c>
      <c r="G504" s="43">
        <v>1557.62</v>
      </c>
      <c r="H504" s="43">
        <v>2598</v>
      </c>
    </row>
    <row r="505" spans="1:8" x14ac:dyDescent="0.25">
      <c r="A505" s="133"/>
      <c r="B505" s="133"/>
      <c r="C505" s="133"/>
      <c r="D505" s="133"/>
      <c r="E505" s="133"/>
      <c r="F505" s="133"/>
      <c r="G505" s="60">
        <v>1800</v>
      </c>
      <c r="H505" s="43">
        <v>70</v>
      </c>
    </row>
    <row r="506" spans="1:8" x14ac:dyDescent="0.25">
      <c r="A506" s="134"/>
      <c r="B506" s="134"/>
      <c r="C506" s="134"/>
      <c r="D506" s="134"/>
      <c r="E506" s="134"/>
      <c r="F506" s="134"/>
      <c r="G506" s="43"/>
      <c r="H506" s="43">
        <v>0</v>
      </c>
    </row>
    <row r="507" spans="1:8" x14ac:dyDescent="0.25">
      <c r="A507" s="102" t="s">
        <v>561</v>
      </c>
      <c r="B507" s="102" t="s">
        <v>588</v>
      </c>
      <c r="C507" s="102" t="s">
        <v>582</v>
      </c>
      <c r="D507" s="102" t="s">
        <v>583</v>
      </c>
      <c r="E507" s="159" t="s">
        <v>565</v>
      </c>
      <c r="F507" s="102" t="s">
        <v>88</v>
      </c>
      <c r="G507" s="43">
        <v>0</v>
      </c>
      <c r="H507" s="43">
        <v>0</v>
      </c>
    </row>
    <row r="508" spans="1:8" x14ac:dyDescent="0.25">
      <c r="A508" s="133"/>
      <c r="B508" s="133"/>
      <c r="C508" s="133"/>
      <c r="D508" s="133"/>
      <c r="E508" s="133"/>
      <c r="F508" s="133"/>
      <c r="G508" s="60">
        <v>0</v>
      </c>
      <c r="H508" s="43">
        <v>0</v>
      </c>
    </row>
    <row r="509" spans="1:8" x14ac:dyDescent="0.25">
      <c r="A509" s="134"/>
      <c r="B509" s="134"/>
      <c r="C509" s="134"/>
      <c r="D509" s="134"/>
      <c r="E509" s="134"/>
      <c r="F509" s="134"/>
      <c r="G509" s="43"/>
      <c r="H509" s="43">
        <v>0</v>
      </c>
    </row>
    <row r="510" spans="1:8" x14ac:dyDescent="0.25">
      <c r="A510" s="102" t="s">
        <v>561</v>
      </c>
      <c r="B510" s="102" t="s">
        <v>589</v>
      </c>
      <c r="C510" s="102" t="s">
        <v>590</v>
      </c>
      <c r="D510" s="102" t="s">
        <v>591</v>
      </c>
      <c r="E510" s="159" t="s">
        <v>565</v>
      </c>
      <c r="F510" s="102" t="s">
        <v>332</v>
      </c>
      <c r="G510" s="43">
        <v>0</v>
      </c>
      <c r="H510" s="43">
        <v>0</v>
      </c>
    </row>
    <row r="511" spans="1:8" x14ac:dyDescent="0.25">
      <c r="A511" s="133"/>
      <c r="B511" s="133"/>
      <c r="C511" s="133"/>
      <c r="D511" s="133"/>
      <c r="E511" s="133"/>
      <c r="F511" s="133"/>
      <c r="G511" s="60">
        <v>0</v>
      </c>
      <c r="H511" s="43">
        <v>0</v>
      </c>
    </row>
    <row r="512" spans="1:8" x14ac:dyDescent="0.25">
      <c r="A512" s="134"/>
      <c r="B512" s="134"/>
      <c r="C512" s="134"/>
      <c r="D512" s="134"/>
      <c r="E512" s="134"/>
      <c r="F512" s="134"/>
      <c r="G512" s="43"/>
      <c r="H512" s="43">
        <v>0</v>
      </c>
    </row>
    <row r="513" spans="1:8" x14ac:dyDescent="0.25">
      <c r="A513" s="102" t="s">
        <v>561</v>
      </c>
      <c r="B513" s="102" t="s">
        <v>96</v>
      </c>
      <c r="C513" s="102" t="s">
        <v>592</v>
      </c>
      <c r="D513" s="102" t="s">
        <v>593</v>
      </c>
      <c r="E513" s="159" t="s">
        <v>565</v>
      </c>
      <c r="F513" s="102" t="s">
        <v>164</v>
      </c>
      <c r="G513" s="43">
        <v>0</v>
      </c>
      <c r="H513" s="43">
        <v>0</v>
      </c>
    </row>
    <row r="514" spans="1:8" x14ac:dyDescent="0.25">
      <c r="A514" s="133"/>
      <c r="B514" s="133"/>
      <c r="C514" s="133"/>
      <c r="D514" s="133"/>
      <c r="E514" s="133"/>
      <c r="F514" s="133"/>
      <c r="G514" s="60">
        <v>0</v>
      </c>
      <c r="H514" s="43">
        <v>0</v>
      </c>
    </row>
    <row r="515" spans="1:8" x14ac:dyDescent="0.25">
      <c r="A515" s="134"/>
      <c r="B515" s="134"/>
      <c r="C515" s="134"/>
      <c r="D515" s="134"/>
      <c r="E515" s="134"/>
      <c r="F515" s="134"/>
      <c r="G515" s="43"/>
      <c r="H515" s="43">
        <v>0</v>
      </c>
    </row>
    <row r="516" spans="1:8" x14ac:dyDescent="0.25">
      <c r="A516" s="93" t="s">
        <v>594</v>
      </c>
      <c r="B516" s="121" t="s">
        <v>595</v>
      </c>
      <c r="C516" s="93" t="s">
        <v>596</v>
      </c>
      <c r="D516" s="93" t="s">
        <v>597</v>
      </c>
      <c r="E516" s="93" t="s">
        <v>598</v>
      </c>
      <c r="F516" s="165" t="s">
        <v>599</v>
      </c>
      <c r="G516" s="35">
        <v>0</v>
      </c>
      <c r="H516" s="35">
        <v>0</v>
      </c>
    </row>
    <row r="517" spans="1:8" x14ac:dyDescent="0.25">
      <c r="A517" s="94"/>
      <c r="B517" s="122"/>
      <c r="C517" s="94"/>
      <c r="D517" s="94"/>
      <c r="E517" s="94"/>
      <c r="F517" s="166"/>
      <c r="G517" s="35">
        <v>587.41999999999996</v>
      </c>
      <c r="H517" s="35">
        <v>0</v>
      </c>
    </row>
    <row r="518" spans="1:8" x14ac:dyDescent="0.25">
      <c r="A518" s="95"/>
      <c r="B518" s="123"/>
      <c r="C518" s="95"/>
      <c r="D518" s="95"/>
      <c r="E518" s="95"/>
      <c r="F518" s="167"/>
      <c r="G518" s="37"/>
      <c r="H518" s="35">
        <v>0</v>
      </c>
    </row>
    <row r="519" spans="1:8" x14ac:dyDescent="0.25">
      <c r="A519" s="93" t="s">
        <v>594</v>
      </c>
      <c r="B519" s="121" t="s">
        <v>595</v>
      </c>
      <c r="C519" s="93" t="s">
        <v>600</v>
      </c>
      <c r="D519" s="93" t="s">
        <v>601</v>
      </c>
      <c r="E519" s="93" t="s">
        <v>598</v>
      </c>
      <c r="F519" s="165" t="s">
        <v>311</v>
      </c>
      <c r="G519" s="35">
        <v>0</v>
      </c>
      <c r="H519" s="35">
        <v>0</v>
      </c>
    </row>
    <row r="520" spans="1:8" x14ac:dyDescent="0.25">
      <c r="A520" s="94"/>
      <c r="B520" s="122"/>
      <c r="C520" s="94"/>
      <c r="D520" s="94"/>
      <c r="E520" s="94"/>
      <c r="F520" s="166"/>
      <c r="G520" s="35">
        <v>0</v>
      </c>
      <c r="H520" s="35">
        <v>0</v>
      </c>
    </row>
    <row r="521" spans="1:8" x14ac:dyDescent="0.25">
      <c r="A521" s="95"/>
      <c r="B521" s="123"/>
      <c r="C521" s="95"/>
      <c r="D521" s="95"/>
      <c r="E521" s="95"/>
      <c r="F521" s="167"/>
      <c r="G521" s="37"/>
      <c r="H521" s="35">
        <v>0</v>
      </c>
    </row>
    <row r="522" spans="1:8" x14ac:dyDescent="0.25">
      <c r="A522" s="93" t="s">
        <v>594</v>
      </c>
      <c r="B522" s="121" t="s">
        <v>595</v>
      </c>
      <c r="C522" s="93" t="s">
        <v>602</v>
      </c>
      <c r="D522" s="93" t="s">
        <v>603</v>
      </c>
      <c r="E522" s="93" t="s">
        <v>598</v>
      </c>
      <c r="F522" s="165" t="s">
        <v>604</v>
      </c>
      <c r="G522" s="35">
        <v>0</v>
      </c>
      <c r="H522" s="35">
        <v>0</v>
      </c>
    </row>
    <row r="523" spans="1:8" x14ac:dyDescent="0.25">
      <c r="A523" s="94"/>
      <c r="B523" s="122"/>
      <c r="C523" s="94"/>
      <c r="D523" s="94"/>
      <c r="E523" s="94"/>
      <c r="F523" s="166"/>
      <c r="G523" s="35">
        <v>0</v>
      </c>
      <c r="H523" s="35">
        <v>0</v>
      </c>
    </row>
    <row r="524" spans="1:8" x14ac:dyDescent="0.25">
      <c r="A524" s="95"/>
      <c r="B524" s="123"/>
      <c r="C524" s="95"/>
      <c r="D524" s="95"/>
      <c r="E524" s="95"/>
      <c r="F524" s="167"/>
      <c r="G524" s="37"/>
      <c r="H524" s="35">
        <v>0</v>
      </c>
    </row>
    <row r="525" spans="1:8" x14ac:dyDescent="0.25">
      <c r="A525" s="93" t="s">
        <v>605</v>
      </c>
      <c r="B525" s="121" t="s">
        <v>606</v>
      </c>
      <c r="C525" s="93" t="s">
        <v>607</v>
      </c>
      <c r="D525" s="93" t="s">
        <v>608</v>
      </c>
      <c r="E525" s="93" t="s">
        <v>598</v>
      </c>
      <c r="F525" s="165" t="s">
        <v>147</v>
      </c>
      <c r="G525" s="35">
        <v>1600</v>
      </c>
      <c r="H525" s="35">
        <v>0</v>
      </c>
    </row>
    <row r="526" spans="1:8" x14ac:dyDescent="0.25">
      <c r="A526" s="94"/>
      <c r="B526" s="122"/>
      <c r="C526" s="94"/>
      <c r="D526" s="94"/>
      <c r="E526" s="94"/>
      <c r="F526" s="166"/>
      <c r="G526" s="35">
        <v>0</v>
      </c>
      <c r="H526" s="35">
        <f>193+193+350+350</f>
        <v>1086</v>
      </c>
    </row>
    <row r="527" spans="1:8" x14ac:dyDescent="0.25">
      <c r="A527" s="95"/>
      <c r="B527" s="123"/>
      <c r="C527" s="95"/>
      <c r="D527" s="95"/>
      <c r="E527" s="95"/>
      <c r="F527" s="167"/>
      <c r="G527" s="37"/>
      <c r="H527" s="35">
        <v>0</v>
      </c>
    </row>
    <row r="528" spans="1:8" x14ac:dyDescent="0.25">
      <c r="A528" s="93" t="s">
        <v>609</v>
      </c>
      <c r="B528" s="121" t="s">
        <v>606</v>
      </c>
      <c r="C528" s="93" t="s">
        <v>607</v>
      </c>
      <c r="D528" s="93" t="s">
        <v>608</v>
      </c>
      <c r="E528" s="93" t="s">
        <v>598</v>
      </c>
      <c r="F528" s="165" t="s">
        <v>610</v>
      </c>
      <c r="G528" s="35">
        <v>3690.02</v>
      </c>
      <c r="H528" s="35">
        <v>0</v>
      </c>
    </row>
    <row r="529" spans="1:8" x14ac:dyDescent="0.25">
      <c r="A529" s="94"/>
      <c r="B529" s="122"/>
      <c r="C529" s="94"/>
      <c r="D529" s="94"/>
      <c r="E529" s="94"/>
      <c r="F529" s="166"/>
      <c r="G529" s="61">
        <v>0</v>
      </c>
      <c r="H529" s="35">
        <f>((15+178+16+51)*2)+700</f>
        <v>1220</v>
      </c>
    </row>
    <row r="530" spans="1:8" x14ac:dyDescent="0.25">
      <c r="A530" s="95"/>
      <c r="B530" s="123"/>
      <c r="C530" s="95"/>
      <c r="D530" s="95"/>
      <c r="E530" s="95"/>
      <c r="F530" s="167"/>
      <c r="G530" s="37"/>
      <c r="H530" s="35">
        <v>0</v>
      </c>
    </row>
    <row r="531" spans="1:8" x14ac:dyDescent="0.25">
      <c r="A531" s="93" t="s">
        <v>594</v>
      </c>
      <c r="B531" s="121" t="s">
        <v>611</v>
      </c>
      <c r="C531" s="93" t="s">
        <v>612</v>
      </c>
      <c r="D531" s="93" t="s">
        <v>613</v>
      </c>
      <c r="E531" s="93" t="s">
        <v>598</v>
      </c>
      <c r="F531" s="172" t="s">
        <v>614</v>
      </c>
      <c r="G531" s="35">
        <v>0</v>
      </c>
      <c r="H531" s="35">
        <v>0</v>
      </c>
    </row>
    <row r="532" spans="1:8" x14ac:dyDescent="0.25">
      <c r="A532" s="94"/>
      <c r="B532" s="122"/>
      <c r="C532" s="94"/>
      <c r="D532" s="94"/>
      <c r="E532" s="94"/>
      <c r="F532" s="173"/>
      <c r="G532" s="35">
        <v>0</v>
      </c>
      <c r="H532" s="35">
        <v>0</v>
      </c>
    </row>
    <row r="533" spans="1:8" x14ac:dyDescent="0.25">
      <c r="A533" s="95"/>
      <c r="B533" s="123"/>
      <c r="C533" s="95"/>
      <c r="D533" s="95"/>
      <c r="E533" s="95"/>
      <c r="F533" s="174"/>
      <c r="G533" s="37"/>
      <c r="H533" s="35">
        <v>0</v>
      </c>
    </row>
    <row r="534" spans="1:8" x14ac:dyDescent="0.25">
      <c r="A534" s="93" t="s">
        <v>594</v>
      </c>
      <c r="B534" s="121" t="s">
        <v>615</v>
      </c>
      <c r="C534" s="93" t="s">
        <v>612</v>
      </c>
      <c r="D534" s="93" t="s">
        <v>613</v>
      </c>
      <c r="E534" s="93" t="s">
        <v>598</v>
      </c>
      <c r="F534" s="172" t="s">
        <v>616</v>
      </c>
      <c r="G534" s="35">
        <v>0</v>
      </c>
      <c r="H534" s="35">
        <v>0</v>
      </c>
    </row>
    <row r="535" spans="1:8" x14ac:dyDescent="0.25">
      <c r="A535" s="94"/>
      <c r="B535" s="122"/>
      <c r="C535" s="94"/>
      <c r="D535" s="94"/>
      <c r="E535" s="94"/>
      <c r="F535" s="173"/>
      <c r="G535" s="35">
        <v>0</v>
      </c>
      <c r="H535" s="35">
        <v>0</v>
      </c>
    </row>
    <row r="536" spans="1:8" x14ac:dyDescent="0.25">
      <c r="A536" s="95"/>
      <c r="B536" s="123"/>
      <c r="C536" s="95"/>
      <c r="D536" s="95"/>
      <c r="E536" s="95"/>
      <c r="F536" s="174"/>
      <c r="G536" s="37"/>
      <c r="H536" s="35">
        <v>0</v>
      </c>
    </row>
    <row r="537" spans="1:8" x14ac:dyDescent="0.25">
      <c r="A537" s="93" t="s">
        <v>594</v>
      </c>
      <c r="B537" s="121" t="s">
        <v>617</v>
      </c>
      <c r="C537" s="93" t="s">
        <v>612</v>
      </c>
      <c r="D537" s="93" t="s">
        <v>618</v>
      </c>
      <c r="E537" s="93" t="s">
        <v>598</v>
      </c>
      <c r="F537" s="172" t="s">
        <v>619</v>
      </c>
      <c r="G537" s="35">
        <v>0</v>
      </c>
      <c r="H537" s="35">
        <v>0</v>
      </c>
    </row>
    <row r="538" spans="1:8" x14ac:dyDescent="0.25">
      <c r="A538" s="94"/>
      <c r="B538" s="122"/>
      <c r="C538" s="94"/>
      <c r="D538" s="94"/>
      <c r="E538" s="94"/>
      <c r="F538" s="173"/>
      <c r="G538" s="35">
        <v>0</v>
      </c>
      <c r="H538" s="35">
        <v>0</v>
      </c>
    </row>
    <row r="539" spans="1:8" x14ac:dyDescent="0.25">
      <c r="A539" s="95"/>
      <c r="B539" s="123"/>
      <c r="C539" s="95"/>
      <c r="D539" s="95"/>
      <c r="E539" s="95"/>
      <c r="F539" s="174"/>
      <c r="G539" s="37"/>
      <c r="H539" s="35">
        <v>0</v>
      </c>
    </row>
    <row r="540" spans="1:8" x14ac:dyDescent="0.25">
      <c r="A540" s="93" t="s">
        <v>594</v>
      </c>
      <c r="B540" s="121" t="s">
        <v>620</v>
      </c>
      <c r="C540" s="93" t="s">
        <v>612</v>
      </c>
      <c r="D540" s="93" t="s">
        <v>618</v>
      </c>
      <c r="E540" s="93" t="s">
        <v>598</v>
      </c>
      <c r="F540" s="172" t="s">
        <v>102</v>
      </c>
      <c r="G540" s="35">
        <v>0</v>
      </c>
      <c r="H540" s="35">
        <v>0</v>
      </c>
    </row>
    <row r="541" spans="1:8" x14ac:dyDescent="0.25">
      <c r="A541" s="94"/>
      <c r="B541" s="122"/>
      <c r="C541" s="94"/>
      <c r="D541" s="94"/>
      <c r="E541" s="94"/>
      <c r="F541" s="173"/>
      <c r="G541" s="35">
        <v>600</v>
      </c>
      <c r="H541" s="35">
        <v>0</v>
      </c>
    </row>
    <row r="542" spans="1:8" x14ac:dyDescent="0.25">
      <c r="A542" s="95"/>
      <c r="B542" s="123"/>
      <c r="C542" s="95"/>
      <c r="D542" s="95"/>
      <c r="E542" s="95"/>
      <c r="F542" s="174"/>
      <c r="G542" s="37"/>
      <c r="H542" s="35">
        <v>0</v>
      </c>
    </row>
    <row r="543" spans="1:8" x14ac:dyDescent="0.25">
      <c r="A543" s="93" t="s">
        <v>594</v>
      </c>
      <c r="B543" s="121" t="s">
        <v>621</v>
      </c>
      <c r="C543" s="93" t="s">
        <v>612</v>
      </c>
      <c r="D543" s="121" t="s">
        <v>622</v>
      </c>
      <c r="E543" s="93" t="s">
        <v>598</v>
      </c>
      <c r="F543" s="165" t="s">
        <v>623</v>
      </c>
      <c r="G543" s="35">
        <v>0</v>
      </c>
      <c r="H543" s="35">
        <v>0</v>
      </c>
    </row>
    <row r="544" spans="1:8" x14ac:dyDescent="0.25">
      <c r="A544" s="94"/>
      <c r="B544" s="122"/>
      <c r="C544" s="94"/>
      <c r="D544" s="122"/>
      <c r="E544" s="94"/>
      <c r="F544" s="166"/>
      <c r="G544" s="35">
        <v>0</v>
      </c>
      <c r="H544" s="35">
        <v>0</v>
      </c>
    </row>
    <row r="545" spans="1:8" x14ac:dyDescent="0.25">
      <c r="A545" s="95"/>
      <c r="B545" s="123"/>
      <c r="C545" s="95"/>
      <c r="D545" s="123"/>
      <c r="E545" s="95"/>
      <c r="F545" s="167"/>
      <c r="G545" s="37"/>
      <c r="H545" s="35">
        <v>0</v>
      </c>
    </row>
    <row r="546" spans="1:8" x14ac:dyDescent="0.25">
      <c r="A546" s="93" t="s">
        <v>594</v>
      </c>
      <c r="B546" s="121" t="s">
        <v>624</v>
      </c>
      <c r="C546" s="93" t="s">
        <v>612</v>
      </c>
      <c r="D546" s="121" t="s">
        <v>622</v>
      </c>
      <c r="E546" s="93" t="s">
        <v>598</v>
      </c>
      <c r="F546" s="165" t="s">
        <v>149</v>
      </c>
      <c r="G546" s="35">
        <v>0</v>
      </c>
      <c r="H546" s="35">
        <v>0</v>
      </c>
    </row>
    <row r="547" spans="1:8" x14ac:dyDescent="0.25">
      <c r="A547" s="94"/>
      <c r="B547" s="122"/>
      <c r="C547" s="94"/>
      <c r="D547" s="122"/>
      <c r="E547" s="94"/>
      <c r="F547" s="166"/>
      <c r="G547" s="35">
        <v>580</v>
      </c>
      <c r="H547" s="35">
        <v>0</v>
      </c>
    </row>
    <row r="548" spans="1:8" x14ac:dyDescent="0.25">
      <c r="A548" s="95"/>
      <c r="B548" s="123"/>
      <c r="C548" s="95"/>
      <c r="D548" s="123"/>
      <c r="E548" s="95"/>
      <c r="F548" s="167"/>
      <c r="G548" s="37"/>
      <c r="H548" s="35">
        <v>0</v>
      </c>
    </row>
    <row r="549" spans="1:8" x14ac:dyDescent="0.25">
      <c r="A549" s="93" t="s">
        <v>594</v>
      </c>
      <c r="B549" s="121" t="s">
        <v>620</v>
      </c>
      <c r="C549" s="93" t="s">
        <v>612</v>
      </c>
      <c r="D549" s="93" t="s">
        <v>625</v>
      </c>
      <c r="E549" s="93" t="s">
        <v>598</v>
      </c>
      <c r="F549" s="172" t="s">
        <v>626</v>
      </c>
      <c r="G549" s="35">
        <v>0</v>
      </c>
      <c r="H549" s="35">
        <v>0</v>
      </c>
    </row>
    <row r="550" spans="1:8" x14ac:dyDescent="0.25">
      <c r="A550" s="94"/>
      <c r="B550" s="122"/>
      <c r="C550" s="94"/>
      <c r="D550" s="94"/>
      <c r="E550" s="94"/>
      <c r="F550" s="173"/>
      <c r="G550" s="35">
        <v>0</v>
      </c>
      <c r="H550" s="35">
        <v>0</v>
      </c>
    </row>
    <row r="551" spans="1:8" x14ac:dyDescent="0.25">
      <c r="A551" s="95"/>
      <c r="B551" s="123"/>
      <c r="C551" s="95"/>
      <c r="D551" s="95"/>
      <c r="E551" s="95"/>
      <c r="F551" s="174"/>
      <c r="G551" s="37"/>
      <c r="H551" s="35">
        <v>0</v>
      </c>
    </row>
    <row r="552" spans="1:8" x14ac:dyDescent="0.25">
      <c r="A552" s="93" t="s">
        <v>594</v>
      </c>
      <c r="B552" s="121" t="s">
        <v>617</v>
      </c>
      <c r="C552" s="93" t="s">
        <v>612</v>
      </c>
      <c r="D552" s="93" t="s">
        <v>625</v>
      </c>
      <c r="E552" s="93" t="s">
        <v>598</v>
      </c>
      <c r="F552" s="172" t="s">
        <v>98</v>
      </c>
      <c r="G552" s="35">
        <v>0</v>
      </c>
      <c r="H552" s="35">
        <v>0</v>
      </c>
    </row>
    <row r="553" spans="1:8" x14ac:dyDescent="0.25">
      <c r="A553" s="94"/>
      <c r="B553" s="122"/>
      <c r="C553" s="94"/>
      <c r="D553" s="94"/>
      <c r="E553" s="94"/>
      <c r="F553" s="173"/>
      <c r="G553" s="35">
        <v>550</v>
      </c>
      <c r="H553" s="35">
        <v>0</v>
      </c>
    </row>
    <row r="554" spans="1:8" x14ac:dyDescent="0.25">
      <c r="A554" s="95"/>
      <c r="B554" s="123"/>
      <c r="C554" s="95"/>
      <c r="D554" s="95"/>
      <c r="E554" s="95"/>
      <c r="F554" s="174"/>
      <c r="G554" s="37"/>
      <c r="H554" s="35">
        <v>0</v>
      </c>
    </row>
    <row r="555" spans="1:8" x14ac:dyDescent="0.25">
      <c r="A555" s="93" t="s">
        <v>594</v>
      </c>
      <c r="B555" s="121" t="s">
        <v>615</v>
      </c>
      <c r="C555" s="93" t="s">
        <v>612</v>
      </c>
      <c r="D555" s="93" t="s">
        <v>627</v>
      </c>
      <c r="E555" s="93" t="s">
        <v>598</v>
      </c>
      <c r="F555" s="172" t="s">
        <v>628</v>
      </c>
      <c r="G555" s="35">
        <v>0</v>
      </c>
      <c r="H555" s="35">
        <v>0</v>
      </c>
    </row>
    <row r="556" spans="1:8" x14ac:dyDescent="0.25">
      <c r="A556" s="94"/>
      <c r="B556" s="122"/>
      <c r="C556" s="94"/>
      <c r="D556" s="94"/>
      <c r="E556" s="94"/>
      <c r="F556" s="173"/>
      <c r="G556" s="35">
        <v>0</v>
      </c>
      <c r="H556" s="35">
        <v>0</v>
      </c>
    </row>
    <row r="557" spans="1:8" x14ac:dyDescent="0.25">
      <c r="A557" s="95"/>
      <c r="B557" s="123"/>
      <c r="C557" s="95"/>
      <c r="D557" s="95"/>
      <c r="E557" s="95"/>
      <c r="F557" s="174"/>
      <c r="G557" s="37"/>
      <c r="H557" s="35">
        <v>0</v>
      </c>
    </row>
    <row r="558" spans="1:8" x14ac:dyDescent="0.25">
      <c r="A558" s="93" t="s">
        <v>594</v>
      </c>
      <c r="B558" s="121" t="s">
        <v>611</v>
      </c>
      <c r="C558" s="93" t="s">
        <v>612</v>
      </c>
      <c r="D558" s="93" t="s">
        <v>627</v>
      </c>
      <c r="E558" s="93" t="s">
        <v>598</v>
      </c>
      <c r="F558" s="172" t="s">
        <v>629</v>
      </c>
      <c r="G558" s="35">
        <v>0</v>
      </c>
      <c r="H558" s="35">
        <v>0</v>
      </c>
    </row>
    <row r="559" spans="1:8" x14ac:dyDescent="0.25">
      <c r="A559" s="94"/>
      <c r="B559" s="122"/>
      <c r="C559" s="94"/>
      <c r="D559" s="94"/>
      <c r="E559" s="94"/>
      <c r="F559" s="173"/>
      <c r="G559" s="35">
        <v>0</v>
      </c>
      <c r="H559" s="35">
        <v>0</v>
      </c>
    </row>
    <row r="560" spans="1:8" x14ac:dyDescent="0.25">
      <c r="A560" s="95"/>
      <c r="B560" s="123"/>
      <c r="C560" s="95"/>
      <c r="D560" s="95"/>
      <c r="E560" s="95"/>
      <c r="F560" s="174"/>
      <c r="G560" s="37"/>
      <c r="H560" s="35">
        <v>0</v>
      </c>
    </row>
    <row r="561" spans="1:8" ht="15" customHeight="1" x14ac:dyDescent="0.25">
      <c r="A561" s="102" t="s">
        <v>630</v>
      </c>
      <c r="B561" s="102" t="s">
        <v>631</v>
      </c>
      <c r="C561" s="102" t="s">
        <v>1073</v>
      </c>
      <c r="D561" s="102" t="s">
        <v>633</v>
      </c>
      <c r="E561" s="159" t="s">
        <v>632</v>
      </c>
      <c r="F561" s="102">
        <v>3</v>
      </c>
      <c r="G561" s="61">
        <v>945</v>
      </c>
      <c r="H561" s="62">
        <v>0</v>
      </c>
    </row>
    <row r="562" spans="1:8" x14ac:dyDescent="0.25">
      <c r="A562" s="133"/>
      <c r="B562" s="133"/>
      <c r="C562" s="133"/>
      <c r="D562" s="103"/>
      <c r="E562" s="133"/>
      <c r="F562" s="133"/>
      <c r="G562" s="62">
        <v>888.8</v>
      </c>
      <c r="H562" s="62">
        <v>2000</v>
      </c>
    </row>
    <row r="563" spans="1:8" x14ac:dyDescent="0.25">
      <c r="A563" s="134"/>
      <c r="B563" s="134"/>
      <c r="C563" s="134"/>
      <c r="D563" s="104"/>
      <c r="E563" s="134"/>
      <c r="F563" s="134"/>
      <c r="G563" s="62"/>
      <c r="H563" s="62">
        <v>0</v>
      </c>
    </row>
    <row r="564" spans="1:8" ht="15" customHeight="1" x14ac:dyDescent="0.25">
      <c r="A564" s="102" t="s">
        <v>1170</v>
      </c>
      <c r="B564" s="102" t="s">
        <v>634</v>
      </c>
      <c r="C564" s="102" t="s">
        <v>1074</v>
      </c>
      <c r="D564" s="102" t="s">
        <v>635</v>
      </c>
      <c r="E564" s="159" t="s">
        <v>632</v>
      </c>
      <c r="F564" s="102">
        <v>8</v>
      </c>
      <c r="G564" s="62">
        <v>0</v>
      </c>
      <c r="H564" s="62">
        <v>0</v>
      </c>
    </row>
    <row r="565" spans="1:8" x14ac:dyDescent="0.25">
      <c r="A565" s="133"/>
      <c r="B565" s="133"/>
      <c r="C565" s="133"/>
      <c r="D565" s="103"/>
      <c r="E565" s="133"/>
      <c r="F565" s="133"/>
      <c r="G565" s="62">
        <v>995</v>
      </c>
      <c r="H565" s="62">
        <v>0</v>
      </c>
    </row>
    <row r="566" spans="1:8" x14ac:dyDescent="0.25">
      <c r="A566" s="134"/>
      <c r="B566" s="134"/>
      <c r="C566" s="134"/>
      <c r="D566" s="104"/>
      <c r="E566" s="134"/>
      <c r="F566" s="134"/>
      <c r="G566" s="62"/>
      <c r="H566" s="62">
        <v>0</v>
      </c>
    </row>
    <row r="567" spans="1:8" ht="15" customHeight="1" x14ac:dyDescent="0.25">
      <c r="A567" s="102" t="s">
        <v>1170</v>
      </c>
      <c r="B567" s="102" t="s">
        <v>636</v>
      </c>
      <c r="C567" s="102" t="s">
        <v>1075</v>
      </c>
      <c r="D567" s="102" t="s">
        <v>637</v>
      </c>
      <c r="E567" s="159" t="s">
        <v>632</v>
      </c>
      <c r="F567" s="102">
        <v>10</v>
      </c>
      <c r="G567" s="61">
        <v>0</v>
      </c>
      <c r="H567" s="62">
        <v>0</v>
      </c>
    </row>
    <row r="568" spans="1:8" x14ac:dyDescent="0.25">
      <c r="A568" s="133"/>
      <c r="B568" s="133"/>
      <c r="C568" s="133"/>
      <c r="D568" s="103"/>
      <c r="E568" s="133"/>
      <c r="F568" s="133"/>
      <c r="G568" s="61">
        <v>418</v>
      </c>
      <c r="H568" s="62">
        <v>0</v>
      </c>
    </row>
    <row r="569" spans="1:8" x14ac:dyDescent="0.25">
      <c r="A569" s="134"/>
      <c r="B569" s="134"/>
      <c r="C569" s="134"/>
      <c r="D569" s="104"/>
      <c r="E569" s="134"/>
      <c r="F569" s="134"/>
      <c r="G569" s="62"/>
      <c r="H569" s="62">
        <v>0</v>
      </c>
    </row>
    <row r="570" spans="1:8" ht="15" customHeight="1" x14ac:dyDescent="0.25">
      <c r="A570" s="102" t="s">
        <v>1170</v>
      </c>
      <c r="B570" s="102" t="s">
        <v>638</v>
      </c>
      <c r="C570" s="102" t="s">
        <v>1076</v>
      </c>
      <c r="D570" s="102" t="s">
        <v>639</v>
      </c>
      <c r="E570" s="159" t="s">
        <v>632</v>
      </c>
      <c r="F570" s="102">
        <v>22</v>
      </c>
      <c r="G570" s="61">
        <v>0</v>
      </c>
      <c r="H570" s="62">
        <v>0</v>
      </c>
    </row>
    <row r="571" spans="1:8" x14ac:dyDescent="0.25">
      <c r="A571" s="133"/>
      <c r="B571" s="133"/>
      <c r="C571" s="133"/>
      <c r="D571" s="103"/>
      <c r="E571" s="133"/>
      <c r="F571" s="133"/>
      <c r="G571" s="61">
        <v>1100.02</v>
      </c>
      <c r="H571" s="62">
        <v>0</v>
      </c>
    </row>
    <row r="572" spans="1:8" x14ac:dyDescent="0.25">
      <c r="A572" s="134"/>
      <c r="B572" s="134"/>
      <c r="C572" s="134"/>
      <c r="D572" s="104"/>
      <c r="E572" s="134"/>
      <c r="F572" s="134"/>
      <c r="G572" s="62"/>
      <c r="H572" s="62">
        <v>0</v>
      </c>
    </row>
    <row r="573" spans="1:8" ht="15" customHeight="1" x14ac:dyDescent="0.25">
      <c r="A573" s="102" t="s">
        <v>1170</v>
      </c>
      <c r="B573" s="102" t="s">
        <v>640</v>
      </c>
      <c r="C573" s="102" t="s">
        <v>641</v>
      </c>
      <c r="D573" s="102" t="s">
        <v>642</v>
      </c>
      <c r="E573" s="159" t="s">
        <v>632</v>
      </c>
      <c r="F573" s="102">
        <v>24</v>
      </c>
      <c r="G573" s="62">
        <v>0</v>
      </c>
      <c r="H573" s="62">
        <v>0</v>
      </c>
    </row>
    <row r="574" spans="1:8" x14ac:dyDescent="0.25">
      <c r="A574" s="133"/>
      <c r="B574" s="133"/>
      <c r="C574" s="133"/>
      <c r="D574" s="103"/>
      <c r="E574" s="133"/>
      <c r="F574" s="133"/>
      <c r="G574" s="62">
        <v>0</v>
      </c>
      <c r="H574" s="62">
        <v>0</v>
      </c>
    </row>
    <row r="575" spans="1:8" x14ac:dyDescent="0.25">
      <c r="A575" s="134"/>
      <c r="B575" s="134"/>
      <c r="C575" s="134"/>
      <c r="D575" s="104"/>
      <c r="E575" s="134"/>
      <c r="F575" s="134"/>
      <c r="G575" s="62"/>
      <c r="H575" s="62">
        <v>0</v>
      </c>
    </row>
    <row r="576" spans="1:8" ht="15" customHeight="1" x14ac:dyDescent="0.25">
      <c r="A576" s="102" t="s">
        <v>1170</v>
      </c>
      <c r="B576" s="102" t="s">
        <v>643</v>
      </c>
      <c r="C576" s="102" t="s">
        <v>644</v>
      </c>
      <c r="D576" s="102" t="s">
        <v>645</v>
      </c>
      <c r="E576" s="159" t="s">
        <v>632</v>
      </c>
      <c r="F576" s="102">
        <v>30</v>
      </c>
      <c r="G576" s="62">
        <v>0</v>
      </c>
      <c r="H576" s="62">
        <v>0</v>
      </c>
    </row>
    <row r="577" spans="1:8" x14ac:dyDescent="0.25">
      <c r="A577" s="133"/>
      <c r="B577" s="133"/>
      <c r="C577" s="133"/>
      <c r="D577" s="103"/>
      <c r="E577" s="133"/>
      <c r="F577" s="133"/>
      <c r="G577" s="62">
        <v>539</v>
      </c>
      <c r="H577" s="62">
        <v>0</v>
      </c>
    </row>
    <row r="578" spans="1:8" x14ac:dyDescent="0.25">
      <c r="A578" s="134"/>
      <c r="B578" s="134"/>
      <c r="C578" s="134"/>
      <c r="D578" s="104"/>
      <c r="E578" s="134"/>
      <c r="F578" s="134"/>
      <c r="G578" s="62"/>
      <c r="H578" s="62">
        <v>0</v>
      </c>
    </row>
    <row r="579" spans="1:8" ht="42.75" x14ac:dyDescent="0.25">
      <c r="A579" s="12" t="s">
        <v>646</v>
      </c>
      <c r="B579" s="26" t="s">
        <v>647</v>
      </c>
      <c r="C579" s="26" t="s">
        <v>648</v>
      </c>
      <c r="D579" s="12" t="s">
        <v>649</v>
      </c>
      <c r="E579" s="13" t="s">
        <v>650</v>
      </c>
      <c r="F579" s="27" t="s">
        <v>604</v>
      </c>
      <c r="G579" s="63" t="s">
        <v>651</v>
      </c>
      <c r="H579" s="63" t="s">
        <v>652</v>
      </c>
    </row>
    <row r="580" spans="1:8" ht="42.75" x14ac:dyDescent="0.25">
      <c r="A580" s="12" t="s">
        <v>646</v>
      </c>
      <c r="B580" s="26" t="s">
        <v>653</v>
      </c>
      <c r="C580" s="26" t="s">
        <v>648</v>
      </c>
      <c r="D580" s="12" t="s">
        <v>649</v>
      </c>
      <c r="E580" s="13" t="s">
        <v>650</v>
      </c>
      <c r="F580" s="27" t="s">
        <v>604</v>
      </c>
      <c r="G580" s="63" t="s">
        <v>654</v>
      </c>
      <c r="H580" s="63" t="s">
        <v>652</v>
      </c>
    </row>
    <row r="581" spans="1:8" ht="42.75" x14ac:dyDescent="0.25">
      <c r="A581" s="12" t="s">
        <v>646</v>
      </c>
      <c r="B581" s="26" t="s">
        <v>655</v>
      </c>
      <c r="C581" s="26" t="s">
        <v>648</v>
      </c>
      <c r="D581" s="12" t="s">
        <v>649</v>
      </c>
      <c r="E581" s="13" t="s">
        <v>650</v>
      </c>
      <c r="F581" s="27" t="s">
        <v>604</v>
      </c>
      <c r="G581" s="63" t="s">
        <v>654</v>
      </c>
      <c r="H581" s="63" t="s">
        <v>652</v>
      </c>
    </row>
    <row r="582" spans="1:8" ht="42.75" x14ac:dyDescent="0.25">
      <c r="A582" s="12" t="s">
        <v>656</v>
      </c>
      <c r="B582" s="26" t="s">
        <v>657</v>
      </c>
      <c r="C582" s="26" t="s">
        <v>658</v>
      </c>
      <c r="D582" s="12" t="s">
        <v>659</v>
      </c>
      <c r="E582" s="13" t="s">
        <v>650</v>
      </c>
      <c r="F582" s="27" t="s">
        <v>40</v>
      </c>
      <c r="G582" s="63" t="s">
        <v>660</v>
      </c>
      <c r="H582" s="63" t="s">
        <v>661</v>
      </c>
    </row>
    <row r="583" spans="1:8" ht="42.75" x14ac:dyDescent="0.25">
      <c r="A583" s="12" t="s">
        <v>662</v>
      </c>
      <c r="B583" s="26" t="s">
        <v>663</v>
      </c>
      <c r="C583" s="26" t="s">
        <v>664</v>
      </c>
      <c r="D583" s="12" t="s">
        <v>665</v>
      </c>
      <c r="E583" s="13" t="s">
        <v>650</v>
      </c>
      <c r="F583" s="27" t="s">
        <v>26</v>
      </c>
      <c r="G583" s="63" t="s">
        <v>666</v>
      </c>
      <c r="H583" s="63" t="s">
        <v>667</v>
      </c>
    </row>
    <row r="584" spans="1:8" ht="42.75" x14ac:dyDescent="0.25">
      <c r="A584" s="12" t="s">
        <v>668</v>
      </c>
      <c r="B584" s="26" t="s">
        <v>669</v>
      </c>
      <c r="C584" s="26" t="s">
        <v>670</v>
      </c>
      <c r="D584" s="12" t="s">
        <v>671</v>
      </c>
      <c r="E584" s="13" t="s">
        <v>650</v>
      </c>
      <c r="F584" s="27" t="s">
        <v>26</v>
      </c>
      <c r="G584" s="63" t="s">
        <v>672</v>
      </c>
      <c r="H584" s="63" t="s">
        <v>673</v>
      </c>
    </row>
    <row r="585" spans="1:8" ht="42.75" x14ac:dyDescent="0.25">
      <c r="A585" s="12" t="s">
        <v>646</v>
      </c>
      <c r="B585" s="26" t="s">
        <v>674</v>
      </c>
      <c r="C585" s="26" t="s">
        <v>670</v>
      </c>
      <c r="D585" s="12" t="s">
        <v>671</v>
      </c>
      <c r="E585" s="13" t="s">
        <v>650</v>
      </c>
      <c r="F585" s="27" t="s">
        <v>26</v>
      </c>
      <c r="G585" s="63" t="s">
        <v>654</v>
      </c>
      <c r="H585" s="63" t="s">
        <v>652</v>
      </c>
    </row>
    <row r="586" spans="1:8" ht="42.75" x14ac:dyDescent="0.25">
      <c r="A586" s="12" t="s">
        <v>646</v>
      </c>
      <c r="B586" s="26" t="s">
        <v>675</v>
      </c>
      <c r="C586" s="26" t="s">
        <v>670</v>
      </c>
      <c r="D586" s="12" t="s">
        <v>671</v>
      </c>
      <c r="E586" s="13" t="s">
        <v>650</v>
      </c>
      <c r="F586" s="27" t="s">
        <v>26</v>
      </c>
      <c r="G586" s="63" t="s">
        <v>654</v>
      </c>
      <c r="H586" s="63" t="s">
        <v>652</v>
      </c>
    </row>
    <row r="587" spans="1:8" ht="42.75" x14ac:dyDescent="0.25">
      <c r="A587" s="12" t="s">
        <v>676</v>
      </c>
      <c r="B587" s="26" t="s">
        <v>677</v>
      </c>
      <c r="C587" s="26" t="s">
        <v>678</v>
      </c>
      <c r="D587" s="12" t="s">
        <v>679</v>
      </c>
      <c r="E587" s="13" t="s">
        <v>650</v>
      </c>
      <c r="F587" s="27" t="s">
        <v>44</v>
      </c>
      <c r="G587" s="63" t="s">
        <v>680</v>
      </c>
      <c r="H587" s="63" t="s">
        <v>681</v>
      </c>
    </row>
    <row r="588" spans="1:8" ht="42.75" x14ac:dyDescent="0.25">
      <c r="A588" s="12" t="s">
        <v>646</v>
      </c>
      <c r="B588" s="26" t="s">
        <v>682</v>
      </c>
      <c r="C588" s="26" t="s">
        <v>678</v>
      </c>
      <c r="D588" s="12" t="s">
        <v>679</v>
      </c>
      <c r="E588" s="13" t="s">
        <v>650</v>
      </c>
      <c r="F588" s="27" t="s">
        <v>44</v>
      </c>
      <c r="G588" s="63" t="s">
        <v>654</v>
      </c>
      <c r="H588" s="63" t="s">
        <v>652</v>
      </c>
    </row>
    <row r="589" spans="1:8" ht="42.75" x14ac:dyDescent="0.25">
      <c r="A589" s="12" t="s">
        <v>646</v>
      </c>
      <c r="B589" s="26" t="s">
        <v>683</v>
      </c>
      <c r="C589" s="26" t="s">
        <v>678</v>
      </c>
      <c r="D589" s="12" t="s">
        <v>679</v>
      </c>
      <c r="E589" s="13" t="s">
        <v>650</v>
      </c>
      <c r="F589" s="27" t="s">
        <v>44</v>
      </c>
      <c r="G589" s="63" t="s">
        <v>654</v>
      </c>
      <c r="H589" s="63" t="s">
        <v>652</v>
      </c>
    </row>
    <row r="590" spans="1:8" ht="42.75" x14ac:dyDescent="0.25">
      <c r="A590" s="12" t="s">
        <v>646</v>
      </c>
      <c r="B590" s="26" t="s">
        <v>684</v>
      </c>
      <c r="C590" s="26" t="s">
        <v>678</v>
      </c>
      <c r="D590" s="12" t="s">
        <v>679</v>
      </c>
      <c r="E590" s="13" t="s">
        <v>650</v>
      </c>
      <c r="F590" s="27" t="s">
        <v>44</v>
      </c>
      <c r="G590" s="63" t="s">
        <v>654</v>
      </c>
      <c r="H590" s="63" t="s">
        <v>652</v>
      </c>
    </row>
    <row r="591" spans="1:8" ht="42.75" x14ac:dyDescent="0.25">
      <c r="A591" s="12" t="s">
        <v>685</v>
      </c>
      <c r="B591" s="26" t="s">
        <v>686</v>
      </c>
      <c r="C591" s="26" t="s">
        <v>687</v>
      </c>
      <c r="D591" s="12" t="s">
        <v>688</v>
      </c>
      <c r="E591" s="13" t="s">
        <v>650</v>
      </c>
      <c r="F591" s="27" t="s">
        <v>30</v>
      </c>
      <c r="G591" s="63" t="s">
        <v>654</v>
      </c>
      <c r="H591" s="63" t="s">
        <v>652</v>
      </c>
    </row>
    <row r="592" spans="1:8" ht="42.75" x14ac:dyDescent="0.25">
      <c r="A592" s="12" t="s">
        <v>689</v>
      </c>
      <c r="B592" s="26" t="s">
        <v>690</v>
      </c>
      <c r="C592" s="26" t="s">
        <v>691</v>
      </c>
      <c r="D592" s="12" t="s">
        <v>692</v>
      </c>
      <c r="E592" s="13" t="s">
        <v>650</v>
      </c>
      <c r="F592" s="27" t="s">
        <v>148</v>
      </c>
      <c r="G592" s="63" t="s">
        <v>693</v>
      </c>
      <c r="H592" s="63" t="s">
        <v>694</v>
      </c>
    </row>
    <row r="593" spans="1:8" ht="42.75" x14ac:dyDescent="0.25">
      <c r="A593" s="12" t="s">
        <v>646</v>
      </c>
      <c r="B593" s="26" t="s">
        <v>695</v>
      </c>
      <c r="C593" s="26" t="s">
        <v>691</v>
      </c>
      <c r="D593" s="12" t="s">
        <v>692</v>
      </c>
      <c r="E593" s="13" t="s">
        <v>650</v>
      </c>
      <c r="F593" s="27" t="s">
        <v>148</v>
      </c>
      <c r="G593" s="63" t="s">
        <v>696</v>
      </c>
      <c r="H593" s="63" t="s">
        <v>652</v>
      </c>
    </row>
    <row r="594" spans="1:8" ht="42.75" x14ac:dyDescent="0.25">
      <c r="A594" s="12" t="s">
        <v>646</v>
      </c>
      <c r="B594" s="26" t="s">
        <v>697</v>
      </c>
      <c r="C594" s="26" t="s">
        <v>691</v>
      </c>
      <c r="D594" s="12" t="s">
        <v>692</v>
      </c>
      <c r="E594" s="13" t="s">
        <v>650</v>
      </c>
      <c r="F594" s="27" t="s">
        <v>148</v>
      </c>
      <c r="G594" s="63" t="s">
        <v>654</v>
      </c>
      <c r="H594" s="63" t="s">
        <v>652</v>
      </c>
    </row>
    <row r="595" spans="1:8" ht="42.75" x14ac:dyDescent="0.25">
      <c r="A595" s="12" t="s">
        <v>646</v>
      </c>
      <c r="B595" s="26" t="s">
        <v>698</v>
      </c>
      <c r="C595" s="26" t="s">
        <v>691</v>
      </c>
      <c r="D595" s="12" t="s">
        <v>692</v>
      </c>
      <c r="E595" s="13" t="s">
        <v>650</v>
      </c>
      <c r="F595" s="27" t="s">
        <v>148</v>
      </c>
      <c r="G595" s="63" t="s">
        <v>654</v>
      </c>
      <c r="H595" s="63" t="s">
        <v>652</v>
      </c>
    </row>
    <row r="596" spans="1:8" ht="42.75" x14ac:dyDescent="0.25">
      <c r="A596" s="12" t="s">
        <v>699</v>
      </c>
      <c r="B596" s="26" t="s">
        <v>700</v>
      </c>
      <c r="C596" s="26" t="s">
        <v>701</v>
      </c>
      <c r="D596" s="12" t="s">
        <v>702</v>
      </c>
      <c r="E596" s="13" t="s">
        <v>650</v>
      </c>
      <c r="F596" s="27" t="s">
        <v>149</v>
      </c>
      <c r="G596" s="63" t="s">
        <v>654</v>
      </c>
      <c r="H596" s="63" t="s">
        <v>703</v>
      </c>
    </row>
    <row r="597" spans="1:8" ht="42.75" x14ac:dyDescent="0.25">
      <c r="A597" s="12" t="s">
        <v>704</v>
      </c>
      <c r="B597" s="26" t="s">
        <v>705</v>
      </c>
      <c r="C597" s="26" t="s">
        <v>706</v>
      </c>
      <c r="D597" s="12" t="s">
        <v>707</v>
      </c>
      <c r="E597" s="13" t="s">
        <v>650</v>
      </c>
      <c r="F597" s="27" t="s">
        <v>149</v>
      </c>
      <c r="G597" s="63" t="s">
        <v>666</v>
      </c>
      <c r="H597" s="63" t="s">
        <v>708</v>
      </c>
    </row>
    <row r="598" spans="1:8" ht="42.75" x14ac:dyDescent="0.25">
      <c r="A598" s="12" t="s">
        <v>646</v>
      </c>
      <c r="B598" s="26" t="s">
        <v>709</v>
      </c>
      <c r="C598" s="26" t="s">
        <v>710</v>
      </c>
      <c r="D598" s="12" t="s">
        <v>711</v>
      </c>
      <c r="E598" s="13" t="s">
        <v>650</v>
      </c>
      <c r="F598" s="27" t="s">
        <v>712</v>
      </c>
      <c r="G598" s="63" t="s">
        <v>713</v>
      </c>
      <c r="H598" s="63" t="s">
        <v>652</v>
      </c>
    </row>
    <row r="599" spans="1:8" ht="42.75" x14ac:dyDescent="0.25">
      <c r="A599" s="6" t="s">
        <v>1170</v>
      </c>
      <c r="B599" s="7" t="s">
        <v>1170</v>
      </c>
      <c r="C599" s="6" t="s">
        <v>422</v>
      </c>
      <c r="D599" s="7" t="s">
        <v>714</v>
      </c>
      <c r="E599" s="8" t="s">
        <v>715</v>
      </c>
      <c r="F599" s="14" t="s">
        <v>433</v>
      </c>
      <c r="G599" s="35">
        <v>0</v>
      </c>
      <c r="H599" s="35">
        <v>0</v>
      </c>
    </row>
    <row r="600" spans="1:8" x14ac:dyDescent="0.25">
      <c r="A600" s="121" t="s">
        <v>1170</v>
      </c>
      <c r="B600" s="170" t="s">
        <v>716</v>
      </c>
      <c r="C600" s="121" t="s">
        <v>53</v>
      </c>
      <c r="D600" s="170" t="s">
        <v>717</v>
      </c>
      <c r="E600" s="103" t="s">
        <v>715</v>
      </c>
      <c r="F600" s="121" t="s">
        <v>718</v>
      </c>
      <c r="G600" s="35">
        <v>0</v>
      </c>
      <c r="H600" s="64"/>
    </row>
    <row r="601" spans="1:8" x14ac:dyDescent="0.25">
      <c r="A601" s="123"/>
      <c r="B601" s="171"/>
      <c r="C601" s="123"/>
      <c r="D601" s="171"/>
      <c r="E601" s="104"/>
      <c r="F601" s="123"/>
      <c r="G601" s="64"/>
      <c r="H601" s="64">
        <v>196</v>
      </c>
    </row>
    <row r="602" spans="1:8" x14ac:dyDescent="0.25">
      <c r="A602" s="6" t="s">
        <v>719</v>
      </c>
      <c r="B602" s="170" t="s">
        <v>720</v>
      </c>
      <c r="C602" s="121" t="s">
        <v>53</v>
      </c>
      <c r="D602" s="170" t="s">
        <v>721</v>
      </c>
      <c r="E602" s="103" t="s">
        <v>715</v>
      </c>
      <c r="F602" s="121" t="s">
        <v>12</v>
      </c>
      <c r="G602" s="64">
        <v>1831.9</v>
      </c>
      <c r="H602" s="35">
        <v>0</v>
      </c>
    </row>
    <row r="603" spans="1:8" x14ac:dyDescent="0.25">
      <c r="A603" s="6" t="s">
        <v>722</v>
      </c>
      <c r="B603" s="171"/>
      <c r="C603" s="123"/>
      <c r="D603" s="171"/>
      <c r="E603" s="104"/>
      <c r="F603" s="123"/>
      <c r="G603" s="64">
        <v>710.6</v>
      </c>
      <c r="H603" s="64"/>
    </row>
    <row r="604" spans="1:8" x14ac:dyDescent="0.25">
      <c r="A604" s="6" t="s">
        <v>723</v>
      </c>
      <c r="B604" s="170" t="s">
        <v>724</v>
      </c>
      <c r="C604" s="121" t="s">
        <v>53</v>
      </c>
      <c r="D604" s="170" t="s">
        <v>725</v>
      </c>
      <c r="E604" s="103" t="s">
        <v>715</v>
      </c>
      <c r="F604" s="121" t="s">
        <v>726</v>
      </c>
      <c r="G604" s="64">
        <v>1363.9</v>
      </c>
      <c r="H604" s="64"/>
    </row>
    <row r="605" spans="1:8" x14ac:dyDescent="0.25">
      <c r="A605" s="6" t="s">
        <v>727</v>
      </c>
      <c r="B605" s="171"/>
      <c r="C605" s="123"/>
      <c r="D605" s="171"/>
      <c r="E605" s="104"/>
      <c r="F605" s="123"/>
      <c r="G605" s="64">
        <v>943</v>
      </c>
      <c r="H605" s="64">
        <v>379.63</v>
      </c>
    </row>
    <row r="606" spans="1:8" x14ac:dyDescent="0.25">
      <c r="A606" s="121" t="s">
        <v>1170</v>
      </c>
      <c r="B606" s="170" t="s">
        <v>728</v>
      </c>
      <c r="C606" s="121" t="s">
        <v>53</v>
      </c>
      <c r="D606" s="170" t="s">
        <v>729</v>
      </c>
      <c r="E606" s="103" t="s">
        <v>715</v>
      </c>
      <c r="F606" s="121" t="s">
        <v>730</v>
      </c>
      <c r="G606" s="64"/>
      <c r="H606" s="64"/>
    </row>
    <row r="607" spans="1:8" x14ac:dyDescent="0.25">
      <c r="A607" s="123"/>
      <c r="B607" s="171"/>
      <c r="C607" s="123"/>
      <c r="D607" s="171"/>
      <c r="E607" s="104"/>
      <c r="F607" s="123"/>
      <c r="G607" s="64">
        <v>654</v>
      </c>
      <c r="H607" s="64">
        <v>292</v>
      </c>
    </row>
    <row r="608" spans="1:8" ht="30" customHeight="1" x14ac:dyDescent="0.25">
      <c r="A608" s="121" t="s">
        <v>1170</v>
      </c>
      <c r="B608" s="170" t="s">
        <v>731</v>
      </c>
      <c r="C608" s="121" t="s">
        <v>53</v>
      </c>
      <c r="D608" s="170" t="s">
        <v>732</v>
      </c>
      <c r="E608" s="103" t="s">
        <v>715</v>
      </c>
      <c r="F608" s="121" t="s">
        <v>733</v>
      </c>
      <c r="G608" s="35">
        <v>0</v>
      </c>
      <c r="H608" s="64"/>
    </row>
    <row r="609" spans="1:8" ht="30" customHeight="1" x14ac:dyDescent="0.25">
      <c r="A609" s="123"/>
      <c r="B609" s="171"/>
      <c r="C609" s="123"/>
      <c r="D609" s="171"/>
      <c r="E609" s="104"/>
      <c r="F609" s="123"/>
      <c r="G609" s="64"/>
      <c r="H609" s="64">
        <v>392</v>
      </c>
    </row>
    <row r="610" spans="1:8" ht="42.75" x14ac:dyDescent="0.25">
      <c r="A610" s="6" t="s">
        <v>1170</v>
      </c>
      <c r="B610" s="15" t="s">
        <v>734</v>
      </c>
      <c r="C610" s="6" t="s">
        <v>53</v>
      </c>
      <c r="D610" s="15" t="s">
        <v>735</v>
      </c>
      <c r="E610" s="8" t="s">
        <v>715</v>
      </c>
      <c r="F610" s="6" t="s">
        <v>16</v>
      </c>
      <c r="G610" s="35">
        <v>0</v>
      </c>
      <c r="H610" s="35">
        <v>0</v>
      </c>
    </row>
    <row r="611" spans="1:8" ht="57" x14ac:dyDescent="0.25">
      <c r="A611" s="16" t="s">
        <v>1170</v>
      </c>
      <c r="B611" s="16" t="s">
        <v>1170</v>
      </c>
      <c r="C611" s="16" t="s">
        <v>736</v>
      </c>
      <c r="D611" s="28" t="s">
        <v>735</v>
      </c>
      <c r="E611" s="8" t="s">
        <v>715</v>
      </c>
      <c r="F611" s="6" t="s">
        <v>737</v>
      </c>
      <c r="G611" s="35">
        <v>0</v>
      </c>
      <c r="H611" s="35">
        <v>0</v>
      </c>
    </row>
    <row r="612" spans="1:8" ht="30" customHeight="1" x14ac:dyDescent="0.25">
      <c r="A612" s="121" t="s">
        <v>1170</v>
      </c>
      <c r="B612" s="170" t="s">
        <v>738</v>
      </c>
      <c r="C612" s="121" t="s">
        <v>53</v>
      </c>
      <c r="D612" s="170" t="s">
        <v>739</v>
      </c>
      <c r="E612" s="103" t="s">
        <v>715</v>
      </c>
      <c r="F612" s="121" t="s">
        <v>740</v>
      </c>
      <c r="G612" s="64"/>
      <c r="H612" s="64"/>
    </row>
    <row r="613" spans="1:8" ht="30" customHeight="1" x14ac:dyDescent="0.25">
      <c r="A613" s="123"/>
      <c r="B613" s="171"/>
      <c r="C613" s="123"/>
      <c r="D613" s="171"/>
      <c r="E613" s="104"/>
      <c r="F613" s="123"/>
      <c r="G613" s="64">
        <v>600</v>
      </c>
      <c r="H613" s="64">
        <v>196</v>
      </c>
    </row>
    <row r="614" spans="1:8" ht="57" x14ac:dyDescent="0.25">
      <c r="A614" s="6" t="s">
        <v>1170</v>
      </c>
      <c r="B614" s="15" t="s">
        <v>741</v>
      </c>
      <c r="C614" s="6" t="s">
        <v>472</v>
      </c>
      <c r="D614" s="15" t="s">
        <v>742</v>
      </c>
      <c r="E614" s="8" t="s">
        <v>715</v>
      </c>
      <c r="F614" s="6" t="s">
        <v>743</v>
      </c>
      <c r="G614" s="35">
        <v>0</v>
      </c>
      <c r="H614" s="35">
        <v>0</v>
      </c>
    </row>
    <row r="615" spans="1:8" ht="36.950000000000003" customHeight="1" x14ac:dyDescent="0.25">
      <c r="A615" s="121" t="s">
        <v>1170</v>
      </c>
      <c r="B615" s="170" t="s">
        <v>744</v>
      </c>
      <c r="C615" s="121" t="s">
        <v>53</v>
      </c>
      <c r="D615" s="170" t="s">
        <v>745</v>
      </c>
      <c r="E615" s="103" t="s">
        <v>715</v>
      </c>
      <c r="F615" s="121" t="s">
        <v>242</v>
      </c>
      <c r="G615" s="64"/>
      <c r="H615" s="64"/>
    </row>
    <row r="616" spans="1:8" ht="36.950000000000003" customHeight="1" x14ac:dyDescent="0.25">
      <c r="A616" s="123"/>
      <c r="B616" s="171"/>
      <c r="C616" s="123"/>
      <c r="D616" s="171"/>
      <c r="E616" s="104"/>
      <c r="F616" s="123"/>
      <c r="G616" s="64">
        <v>600</v>
      </c>
      <c r="H616" s="64">
        <v>196</v>
      </c>
    </row>
    <row r="617" spans="1:8" x14ac:dyDescent="0.25">
      <c r="A617" s="127" t="s">
        <v>746</v>
      </c>
      <c r="B617" s="127" t="s">
        <v>747</v>
      </c>
      <c r="C617" s="127" t="s">
        <v>748</v>
      </c>
      <c r="D617" s="127" t="s">
        <v>748</v>
      </c>
      <c r="E617" s="169" t="s">
        <v>749</v>
      </c>
      <c r="F617" s="127">
        <v>1</v>
      </c>
      <c r="G617" s="168">
        <v>986</v>
      </c>
      <c r="H617" s="92"/>
    </row>
    <row r="618" spans="1:8" ht="15" customHeight="1" x14ac:dyDescent="0.25">
      <c r="A618" s="169"/>
      <c r="B618" s="169"/>
      <c r="C618" s="169"/>
      <c r="D618" s="169"/>
      <c r="E618" s="169"/>
      <c r="F618" s="169"/>
      <c r="G618" s="168"/>
      <c r="H618" s="92"/>
    </row>
    <row r="619" spans="1:8" ht="15" customHeight="1" x14ac:dyDescent="0.25">
      <c r="A619" s="169"/>
      <c r="B619" s="169"/>
      <c r="C619" s="169"/>
      <c r="D619" s="169"/>
      <c r="E619" s="169"/>
      <c r="F619" s="169"/>
      <c r="G619" s="168"/>
      <c r="H619" s="92"/>
    </row>
    <row r="620" spans="1:8" x14ac:dyDescent="0.25">
      <c r="A620" s="115" t="s">
        <v>750</v>
      </c>
      <c r="B620" s="115" t="s">
        <v>751</v>
      </c>
      <c r="C620" s="115" t="s">
        <v>752</v>
      </c>
      <c r="D620" s="115" t="s">
        <v>753</v>
      </c>
      <c r="E620" s="115" t="s">
        <v>1077</v>
      </c>
      <c r="F620" s="115" t="s">
        <v>754</v>
      </c>
      <c r="G620" s="65">
        <v>1687.5</v>
      </c>
      <c r="H620" s="65">
        <v>0</v>
      </c>
    </row>
    <row r="621" spans="1:8" x14ac:dyDescent="0.25">
      <c r="A621" s="115"/>
      <c r="B621" s="115"/>
      <c r="C621" s="115"/>
      <c r="D621" s="115"/>
      <c r="E621" s="115"/>
      <c r="F621" s="115"/>
      <c r="G621" s="65"/>
      <c r="H621" s="35">
        <v>0</v>
      </c>
    </row>
    <row r="622" spans="1:8" x14ac:dyDescent="0.25">
      <c r="A622" s="115"/>
      <c r="B622" s="115"/>
      <c r="C622" s="115"/>
      <c r="D622" s="115"/>
      <c r="E622" s="115"/>
      <c r="F622" s="115"/>
      <c r="G622" s="65">
        <v>0</v>
      </c>
      <c r="H622" s="65">
        <v>0</v>
      </c>
    </row>
    <row r="623" spans="1:8" x14ac:dyDescent="0.25">
      <c r="A623" s="115" t="s">
        <v>755</v>
      </c>
      <c r="B623" s="115" t="s">
        <v>756</v>
      </c>
      <c r="C623" s="115" t="s">
        <v>757</v>
      </c>
      <c r="D623" s="115" t="s">
        <v>758</v>
      </c>
      <c r="E623" s="115" t="s">
        <v>1077</v>
      </c>
      <c r="F623" s="115" t="s">
        <v>733</v>
      </c>
      <c r="G623" s="65">
        <v>2100</v>
      </c>
      <c r="H623" s="65">
        <v>0</v>
      </c>
    </row>
    <row r="624" spans="1:8" x14ac:dyDescent="0.25">
      <c r="A624" s="115"/>
      <c r="B624" s="115"/>
      <c r="C624" s="115"/>
      <c r="D624" s="115"/>
      <c r="E624" s="115"/>
      <c r="F624" s="115"/>
      <c r="G624" s="65"/>
      <c r="H624" s="35">
        <v>0</v>
      </c>
    </row>
    <row r="625" spans="1:8" x14ac:dyDescent="0.25">
      <c r="A625" s="115"/>
      <c r="B625" s="115"/>
      <c r="C625" s="115"/>
      <c r="D625" s="115"/>
      <c r="E625" s="115"/>
      <c r="F625" s="115"/>
      <c r="G625" s="65"/>
      <c r="H625" s="65">
        <v>0</v>
      </c>
    </row>
    <row r="626" spans="1:8" x14ac:dyDescent="0.25">
      <c r="A626" s="115" t="s">
        <v>759</v>
      </c>
      <c r="B626" s="115" t="s">
        <v>760</v>
      </c>
      <c r="C626" s="115" t="s">
        <v>761</v>
      </c>
      <c r="D626" s="115" t="s">
        <v>762</v>
      </c>
      <c r="E626" s="115" t="s">
        <v>1077</v>
      </c>
      <c r="F626" s="115" t="s">
        <v>223</v>
      </c>
      <c r="G626" s="65">
        <v>0</v>
      </c>
      <c r="H626" s="65">
        <v>0</v>
      </c>
    </row>
    <row r="627" spans="1:8" x14ac:dyDescent="0.25">
      <c r="A627" s="115"/>
      <c r="B627" s="115"/>
      <c r="C627" s="115"/>
      <c r="D627" s="115"/>
      <c r="E627" s="115"/>
      <c r="F627" s="115"/>
      <c r="G627" s="65"/>
      <c r="H627" s="35">
        <v>0</v>
      </c>
    </row>
    <row r="628" spans="1:8" x14ac:dyDescent="0.25">
      <c r="A628" s="115"/>
      <c r="B628" s="115"/>
      <c r="C628" s="115"/>
      <c r="D628" s="115"/>
      <c r="E628" s="115"/>
      <c r="F628" s="115"/>
      <c r="G628" s="65">
        <v>1000</v>
      </c>
      <c r="H628" s="65">
        <v>0</v>
      </c>
    </row>
    <row r="629" spans="1:8" x14ac:dyDescent="0.25">
      <c r="A629" s="115" t="s">
        <v>763</v>
      </c>
      <c r="B629" s="115" t="s">
        <v>764</v>
      </c>
      <c r="C629" s="115" t="s">
        <v>765</v>
      </c>
      <c r="D629" s="115" t="s">
        <v>766</v>
      </c>
      <c r="E629" s="115" t="s">
        <v>1077</v>
      </c>
      <c r="F629" s="115" t="s">
        <v>289</v>
      </c>
      <c r="G629" s="65">
        <v>0</v>
      </c>
      <c r="H629" s="65">
        <v>0</v>
      </c>
    </row>
    <row r="630" spans="1:8" x14ac:dyDescent="0.25">
      <c r="A630" s="115"/>
      <c r="B630" s="115"/>
      <c r="C630" s="115"/>
      <c r="D630" s="115"/>
      <c r="E630" s="115"/>
      <c r="F630" s="115"/>
      <c r="G630" s="65"/>
      <c r="H630" s="35">
        <v>0</v>
      </c>
    </row>
    <row r="631" spans="1:8" x14ac:dyDescent="0.25">
      <c r="A631" s="115"/>
      <c r="B631" s="115"/>
      <c r="C631" s="115"/>
      <c r="D631" s="115"/>
      <c r="E631" s="115"/>
      <c r="F631" s="115"/>
      <c r="G631" s="65">
        <v>1000</v>
      </c>
      <c r="H631" s="65">
        <v>0</v>
      </c>
    </row>
    <row r="632" spans="1:8" x14ac:dyDescent="0.25">
      <c r="A632" s="115" t="s">
        <v>767</v>
      </c>
      <c r="B632" s="115" t="s">
        <v>768</v>
      </c>
      <c r="C632" s="115" t="s">
        <v>769</v>
      </c>
      <c r="D632" s="115" t="s">
        <v>770</v>
      </c>
      <c r="E632" s="115" t="s">
        <v>1077</v>
      </c>
      <c r="F632" s="115" t="s">
        <v>743</v>
      </c>
      <c r="G632" s="65">
        <v>4200</v>
      </c>
      <c r="H632" s="65">
        <v>0</v>
      </c>
    </row>
    <row r="633" spans="1:8" x14ac:dyDescent="0.25">
      <c r="A633" s="115"/>
      <c r="B633" s="115"/>
      <c r="C633" s="115"/>
      <c r="D633" s="115"/>
      <c r="E633" s="115"/>
      <c r="F633" s="115"/>
      <c r="G633" s="65"/>
      <c r="H633" s="65">
        <v>1130</v>
      </c>
    </row>
    <row r="634" spans="1:8" x14ac:dyDescent="0.25">
      <c r="A634" s="115"/>
      <c r="B634" s="115"/>
      <c r="C634" s="115"/>
      <c r="D634" s="115"/>
      <c r="E634" s="115"/>
      <c r="F634" s="115"/>
      <c r="G634" s="65">
        <v>2000</v>
      </c>
      <c r="H634" s="65">
        <v>0</v>
      </c>
    </row>
    <row r="635" spans="1:8" x14ac:dyDescent="0.25">
      <c r="A635" s="115" t="s">
        <v>771</v>
      </c>
      <c r="B635" s="115" t="s">
        <v>772</v>
      </c>
      <c r="C635" s="115" t="s">
        <v>769</v>
      </c>
      <c r="D635" s="115" t="s">
        <v>770</v>
      </c>
      <c r="E635" s="115" t="s">
        <v>1077</v>
      </c>
      <c r="F635" s="115" t="s">
        <v>743</v>
      </c>
      <c r="G635" s="65">
        <v>0</v>
      </c>
      <c r="H635" s="65">
        <v>0</v>
      </c>
    </row>
    <row r="636" spans="1:8" x14ac:dyDescent="0.25">
      <c r="A636" s="115"/>
      <c r="B636" s="115"/>
      <c r="C636" s="115"/>
      <c r="D636" s="115"/>
      <c r="E636" s="115"/>
      <c r="F636" s="115"/>
      <c r="G636" s="65"/>
      <c r="H636" s="65">
        <v>930</v>
      </c>
    </row>
    <row r="637" spans="1:8" x14ac:dyDescent="0.25">
      <c r="A637" s="115"/>
      <c r="B637" s="115"/>
      <c r="C637" s="115"/>
      <c r="D637" s="115"/>
      <c r="E637" s="115"/>
      <c r="F637" s="115"/>
      <c r="G637" s="65">
        <v>0</v>
      </c>
      <c r="H637" s="65">
        <v>0</v>
      </c>
    </row>
    <row r="638" spans="1:8" x14ac:dyDescent="0.25">
      <c r="A638" s="94" t="s">
        <v>773</v>
      </c>
      <c r="B638" s="94" t="s">
        <v>774</v>
      </c>
      <c r="C638" s="94" t="s">
        <v>53</v>
      </c>
      <c r="D638" s="94" t="s">
        <v>775</v>
      </c>
      <c r="E638" s="94" t="s">
        <v>776</v>
      </c>
      <c r="F638" s="166" t="s">
        <v>777</v>
      </c>
      <c r="G638" s="35">
        <v>0</v>
      </c>
      <c r="H638" s="35">
        <v>7121</v>
      </c>
    </row>
    <row r="639" spans="1:8" x14ac:dyDescent="0.25">
      <c r="A639" s="94"/>
      <c r="B639" s="94"/>
      <c r="C639" s="94"/>
      <c r="D639" s="94"/>
      <c r="E639" s="94"/>
      <c r="F639" s="166"/>
      <c r="G639" s="35">
        <v>1000</v>
      </c>
      <c r="H639" s="35">
        <v>461</v>
      </c>
    </row>
    <row r="640" spans="1:8" x14ac:dyDescent="0.25">
      <c r="A640" s="95"/>
      <c r="B640" s="95"/>
      <c r="C640" s="95"/>
      <c r="D640" s="95"/>
      <c r="E640" s="95"/>
      <c r="F640" s="167"/>
      <c r="G640" s="37"/>
      <c r="H640" s="35">
        <v>0</v>
      </c>
    </row>
    <row r="641" spans="1:8" x14ac:dyDescent="0.25">
      <c r="A641" s="93" t="s">
        <v>778</v>
      </c>
      <c r="B641" s="93" t="s">
        <v>779</v>
      </c>
      <c r="C641" s="93" t="s">
        <v>53</v>
      </c>
      <c r="D641" s="93" t="s">
        <v>780</v>
      </c>
      <c r="E641" s="93" t="s">
        <v>776</v>
      </c>
      <c r="F641" s="165" t="s">
        <v>777</v>
      </c>
      <c r="G641" s="35">
        <v>0</v>
      </c>
      <c r="H641" s="35">
        <v>0</v>
      </c>
    </row>
    <row r="642" spans="1:8" x14ac:dyDescent="0.25">
      <c r="A642" s="94"/>
      <c r="B642" s="94"/>
      <c r="C642" s="94"/>
      <c r="D642" s="94"/>
      <c r="E642" s="94"/>
      <c r="F642" s="166"/>
      <c r="G642" s="35">
        <v>1000</v>
      </c>
      <c r="H642" s="35">
        <v>554</v>
      </c>
    </row>
    <row r="643" spans="1:8" x14ac:dyDescent="0.25">
      <c r="A643" s="95"/>
      <c r="B643" s="95"/>
      <c r="C643" s="95"/>
      <c r="D643" s="95"/>
      <c r="E643" s="95"/>
      <c r="F643" s="167"/>
      <c r="G643" s="37"/>
      <c r="H643" s="35">
        <v>0</v>
      </c>
    </row>
    <row r="644" spans="1:8" x14ac:dyDescent="0.25">
      <c r="A644" s="93" t="s">
        <v>781</v>
      </c>
      <c r="B644" s="93" t="s">
        <v>782</v>
      </c>
      <c r="C644" s="93" t="s">
        <v>53</v>
      </c>
      <c r="D644" s="93" t="s">
        <v>783</v>
      </c>
      <c r="E644" s="93" t="s">
        <v>776</v>
      </c>
      <c r="F644" s="165" t="s">
        <v>777</v>
      </c>
      <c r="G644" s="35">
        <v>0</v>
      </c>
      <c r="H644" s="35">
        <v>6122</v>
      </c>
    </row>
    <row r="645" spans="1:8" x14ac:dyDescent="0.25">
      <c r="A645" s="94"/>
      <c r="B645" s="94"/>
      <c r="C645" s="94"/>
      <c r="D645" s="94"/>
      <c r="E645" s="94"/>
      <c r="F645" s="166"/>
      <c r="G645" s="35">
        <v>1000</v>
      </c>
      <c r="H645" s="35">
        <v>0</v>
      </c>
    </row>
    <row r="646" spans="1:8" x14ac:dyDescent="0.25">
      <c r="A646" s="95"/>
      <c r="B646" s="95"/>
      <c r="C646" s="95"/>
      <c r="D646" s="95"/>
      <c r="E646" s="95"/>
      <c r="F646" s="167"/>
      <c r="G646" s="37"/>
      <c r="H646" s="35">
        <v>0</v>
      </c>
    </row>
    <row r="647" spans="1:8" x14ac:dyDescent="0.25">
      <c r="A647" s="93" t="s">
        <v>784</v>
      </c>
      <c r="B647" s="93" t="s">
        <v>785</v>
      </c>
      <c r="C647" s="93" t="s">
        <v>53</v>
      </c>
      <c r="D647" s="93" t="s">
        <v>786</v>
      </c>
      <c r="E647" s="93" t="s">
        <v>776</v>
      </c>
      <c r="F647" s="165" t="s">
        <v>777</v>
      </c>
      <c r="G647" s="61">
        <v>1945.65</v>
      </c>
      <c r="H647" s="35">
        <v>0</v>
      </c>
    </row>
    <row r="648" spans="1:8" x14ac:dyDescent="0.25">
      <c r="A648" s="94"/>
      <c r="B648" s="94"/>
      <c r="C648" s="94"/>
      <c r="D648" s="94"/>
      <c r="E648" s="94"/>
      <c r="F648" s="166"/>
      <c r="G648" s="35">
        <v>2000</v>
      </c>
      <c r="H648" s="35">
        <v>1400</v>
      </c>
    </row>
    <row r="649" spans="1:8" x14ac:dyDescent="0.25">
      <c r="A649" s="95"/>
      <c r="B649" s="95"/>
      <c r="C649" s="95"/>
      <c r="D649" s="95"/>
      <c r="E649" s="95"/>
      <c r="F649" s="167"/>
      <c r="G649" s="37"/>
      <c r="H649" s="35">
        <v>0</v>
      </c>
    </row>
    <row r="650" spans="1:8" x14ac:dyDescent="0.25">
      <c r="A650" s="93" t="s">
        <v>787</v>
      </c>
      <c r="B650" s="93" t="s">
        <v>788</v>
      </c>
      <c r="C650" s="93" t="s">
        <v>53</v>
      </c>
      <c r="D650" s="93" t="s">
        <v>789</v>
      </c>
      <c r="E650" s="93" t="s">
        <v>776</v>
      </c>
      <c r="F650" s="165" t="s">
        <v>777</v>
      </c>
      <c r="G650" s="61">
        <v>0</v>
      </c>
      <c r="H650" s="35">
        <v>0</v>
      </c>
    </row>
    <row r="651" spans="1:8" x14ac:dyDescent="0.25">
      <c r="A651" s="94"/>
      <c r="B651" s="94"/>
      <c r="C651" s="94"/>
      <c r="D651" s="94"/>
      <c r="E651" s="94"/>
      <c r="F651" s="166"/>
      <c r="G651" s="35">
        <v>1000</v>
      </c>
      <c r="H651" s="35">
        <v>0</v>
      </c>
    </row>
    <row r="652" spans="1:8" x14ac:dyDescent="0.25">
      <c r="A652" s="95"/>
      <c r="B652" s="95"/>
      <c r="C652" s="95"/>
      <c r="D652" s="95"/>
      <c r="E652" s="95"/>
      <c r="F652" s="167"/>
      <c r="G652" s="37"/>
      <c r="H652" s="35">
        <v>0</v>
      </c>
    </row>
    <row r="653" spans="1:8" x14ac:dyDescent="0.25">
      <c r="A653" s="93" t="s">
        <v>790</v>
      </c>
      <c r="B653" s="93" t="s">
        <v>791</v>
      </c>
      <c r="C653" s="93" t="s">
        <v>53</v>
      </c>
      <c r="D653" s="93" t="s">
        <v>792</v>
      </c>
      <c r="E653" s="93" t="s">
        <v>776</v>
      </c>
      <c r="F653" s="165" t="s">
        <v>777</v>
      </c>
      <c r="G653" s="61">
        <v>0</v>
      </c>
      <c r="H653" s="35">
        <v>2964</v>
      </c>
    </row>
    <row r="654" spans="1:8" x14ac:dyDescent="0.25">
      <c r="A654" s="94"/>
      <c r="B654" s="94"/>
      <c r="C654" s="94"/>
      <c r="D654" s="94"/>
      <c r="E654" s="94"/>
      <c r="F654" s="166"/>
      <c r="G654" s="35">
        <v>723</v>
      </c>
      <c r="H654" s="35">
        <v>0</v>
      </c>
    </row>
    <row r="655" spans="1:8" x14ac:dyDescent="0.25">
      <c r="A655" s="95"/>
      <c r="B655" s="95"/>
      <c r="C655" s="95"/>
      <c r="D655" s="95"/>
      <c r="E655" s="95"/>
      <c r="F655" s="167"/>
      <c r="G655" s="37"/>
      <c r="H655" s="35">
        <v>0</v>
      </c>
    </row>
    <row r="656" spans="1:8" x14ac:dyDescent="0.25">
      <c r="A656" s="93" t="s">
        <v>793</v>
      </c>
      <c r="B656" s="93" t="s">
        <v>794</v>
      </c>
      <c r="C656" s="93" t="s">
        <v>53</v>
      </c>
      <c r="D656" s="93" t="s">
        <v>795</v>
      </c>
      <c r="E656" s="93" t="s">
        <v>776</v>
      </c>
      <c r="F656" s="165" t="s">
        <v>777</v>
      </c>
      <c r="G656" s="61">
        <v>1945.65</v>
      </c>
      <c r="H656" s="35">
        <v>6911</v>
      </c>
    </row>
    <row r="657" spans="1:8" x14ac:dyDescent="0.25">
      <c r="A657" s="94"/>
      <c r="B657" s="94"/>
      <c r="C657" s="94"/>
      <c r="D657" s="94"/>
      <c r="E657" s="94"/>
      <c r="F657" s="166"/>
      <c r="G657" s="35">
        <v>2000</v>
      </c>
      <c r="H657" s="35">
        <v>0</v>
      </c>
    </row>
    <row r="658" spans="1:8" x14ac:dyDescent="0.25">
      <c r="A658" s="95"/>
      <c r="B658" s="95"/>
      <c r="C658" s="95"/>
      <c r="D658" s="95"/>
      <c r="E658" s="95"/>
      <c r="F658" s="167"/>
      <c r="G658" s="37"/>
      <c r="H658" s="35">
        <v>0</v>
      </c>
    </row>
    <row r="659" spans="1:8" x14ac:dyDescent="0.25">
      <c r="A659" s="93" t="s">
        <v>796</v>
      </c>
      <c r="B659" s="93" t="s">
        <v>797</v>
      </c>
      <c r="C659" s="93" t="s">
        <v>53</v>
      </c>
      <c r="D659" s="93" t="s">
        <v>798</v>
      </c>
      <c r="E659" s="93" t="s">
        <v>776</v>
      </c>
      <c r="F659" s="165" t="s">
        <v>777</v>
      </c>
      <c r="G659" s="61">
        <v>1945.65</v>
      </c>
      <c r="H659" s="35">
        <v>2809</v>
      </c>
    </row>
    <row r="660" spans="1:8" x14ac:dyDescent="0.25">
      <c r="A660" s="94"/>
      <c r="B660" s="94"/>
      <c r="C660" s="94"/>
      <c r="D660" s="94"/>
      <c r="E660" s="94"/>
      <c r="F660" s="166"/>
      <c r="G660" s="35">
        <v>2000</v>
      </c>
      <c r="H660" s="35">
        <v>0</v>
      </c>
    </row>
    <row r="661" spans="1:8" x14ac:dyDescent="0.25">
      <c r="A661" s="95"/>
      <c r="B661" s="95"/>
      <c r="C661" s="95"/>
      <c r="D661" s="95"/>
      <c r="E661" s="95"/>
      <c r="F661" s="167"/>
      <c r="G661" s="37"/>
      <c r="H661" s="35">
        <v>0</v>
      </c>
    </row>
    <row r="662" spans="1:8" x14ac:dyDescent="0.25">
      <c r="A662" s="93" t="s">
        <v>799</v>
      </c>
      <c r="B662" s="93" t="s">
        <v>800</v>
      </c>
      <c r="C662" s="93" t="s">
        <v>407</v>
      </c>
      <c r="D662" s="93" t="s">
        <v>801</v>
      </c>
      <c r="E662" s="93" t="s">
        <v>776</v>
      </c>
      <c r="F662" s="165" t="s">
        <v>777</v>
      </c>
      <c r="G662" s="61">
        <v>0</v>
      </c>
      <c r="H662" s="35">
        <v>0</v>
      </c>
    </row>
    <row r="663" spans="1:8" x14ac:dyDescent="0.25">
      <c r="A663" s="94"/>
      <c r="B663" s="94"/>
      <c r="C663" s="94"/>
      <c r="D663" s="94"/>
      <c r="E663" s="94"/>
      <c r="F663" s="166"/>
      <c r="G663" s="35">
        <v>0</v>
      </c>
      <c r="H663" s="35">
        <v>0</v>
      </c>
    </row>
    <row r="664" spans="1:8" x14ac:dyDescent="0.25">
      <c r="A664" s="95"/>
      <c r="B664" s="95"/>
      <c r="C664" s="95"/>
      <c r="D664" s="95"/>
      <c r="E664" s="95"/>
      <c r="F664" s="167"/>
      <c r="G664" s="37"/>
      <c r="H664" s="35">
        <v>0</v>
      </c>
    </row>
    <row r="665" spans="1:8" x14ac:dyDescent="0.25">
      <c r="A665" s="93" t="s">
        <v>802</v>
      </c>
      <c r="B665" s="93" t="s">
        <v>803</v>
      </c>
      <c r="C665" s="93" t="s">
        <v>269</v>
      </c>
      <c r="D665" s="93" t="s">
        <v>804</v>
      </c>
      <c r="E665" s="93" t="s">
        <v>776</v>
      </c>
      <c r="F665" s="165" t="s">
        <v>777</v>
      </c>
      <c r="G665" s="61">
        <v>0</v>
      </c>
      <c r="H665" s="35">
        <v>0</v>
      </c>
    </row>
    <row r="666" spans="1:8" x14ac:dyDescent="0.25">
      <c r="A666" s="94"/>
      <c r="B666" s="94"/>
      <c r="C666" s="94"/>
      <c r="D666" s="94"/>
      <c r="E666" s="94"/>
      <c r="F666" s="166"/>
      <c r="G666" s="35">
        <v>1000</v>
      </c>
      <c r="H666" s="35">
        <v>0</v>
      </c>
    </row>
    <row r="667" spans="1:8" x14ac:dyDescent="0.25">
      <c r="A667" s="95"/>
      <c r="B667" s="95"/>
      <c r="C667" s="95"/>
      <c r="D667" s="95"/>
      <c r="E667" s="95"/>
      <c r="F667" s="167"/>
      <c r="G667" s="37"/>
      <c r="H667" s="35">
        <v>0</v>
      </c>
    </row>
    <row r="668" spans="1:8" x14ac:dyDescent="0.25">
      <c r="A668" s="93" t="s">
        <v>805</v>
      </c>
      <c r="B668" s="93" t="s">
        <v>403</v>
      </c>
      <c r="C668" s="93" t="s">
        <v>422</v>
      </c>
      <c r="D668" s="93" t="s">
        <v>431</v>
      </c>
      <c r="E668" s="93" t="s">
        <v>776</v>
      </c>
      <c r="F668" s="165" t="s">
        <v>777</v>
      </c>
      <c r="G668" s="61">
        <v>0</v>
      </c>
      <c r="H668" s="35">
        <v>0</v>
      </c>
    </row>
    <row r="669" spans="1:8" x14ac:dyDescent="0.25">
      <c r="A669" s="94"/>
      <c r="B669" s="94"/>
      <c r="C669" s="94"/>
      <c r="D669" s="94"/>
      <c r="E669" s="94"/>
      <c r="F669" s="166"/>
      <c r="G669" s="35">
        <v>0</v>
      </c>
      <c r="H669" s="35">
        <v>0</v>
      </c>
    </row>
    <row r="670" spans="1:8" x14ac:dyDescent="0.25">
      <c r="A670" s="95"/>
      <c r="B670" s="95"/>
      <c r="C670" s="95"/>
      <c r="D670" s="95"/>
      <c r="E670" s="95"/>
      <c r="F670" s="167"/>
      <c r="G670" s="37"/>
      <c r="H670" s="35">
        <v>0</v>
      </c>
    </row>
    <row r="671" spans="1:8" x14ac:dyDescent="0.25">
      <c r="A671" s="93" t="s">
        <v>806</v>
      </c>
      <c r="B671" s="93" t="s">
        <v>807</v>
      </c>
      <c r="C671" s="93" t="s">
        <v>53</v>
      </c>
      <c r="D671" s="93" t="s">
        <v>808</v>
      </c>
      <c r="E671" s="93" t="s">
        <v>776</v>
      </c>
      <c r="F671" s="165" t="s">
        <v>777</v>
      </c>
      <c r="G671" s="35">
        <v>1945.65</v>
      </c>
      <c r="H671" s="35">
        <v>6371</v>
      </c>
    </row>
    <row r="672" spans="1:8" x14ac:dyDescent="0.25">
      <c r="A672" s="94"/>
      <c r="B672" s="94"/>
      <c r="C672" s="94"/>
      <c r="D672" s="94"/>
      <c r="E672" s="94"/>
      <c r="F672" s="166"/>
      <c r="G672" s="35">
        <v>1512.71</v>
      </c>
      <c r="H672" s="35">
        <v>0</v>
      </c>
    </row>
    <row r="673" spans="1:8" x14ac:dyDescent="0.25">
      <c r="A673" s="95"/>
      <c r="B673" s="95"/>
      <c r="C673" s="95"/>
      <c r="D673" s="95"/>
      <c r="E673" s="95"/>
      <c r="F673" s="167"/>
      <c r="G673" s="37"/>
      <c r="H673" s="35">
        <v>0</v>
      </c>
    </row>
    <row r="674" spans="1:8" ht="57" x14ac:dyDescent="0.25">
      <c r="A674" s="8" t="s">
        <v>1170</v>
      </c>
      <c r="B674" s="8" t="s">
        <v>1079</v>
      </c>
      <c r="C674" s="6" t="s">
        <v>1096</v>
      </c>
      <c r="D674" s="8" t="s">
        <v>1110</v>
      </c>
      <c r="E674" s="8" t="s">
        <v>1121</v>
      </c>
      <c r="F674" s="6" t="s">
        <v>1122</v>
      </c>
      <c r="G674" s="53" t="s">
        <v>809</v>
      </c>
      <c r="H674" s="53" t="s">
        <v>809</v>
      </c>
    </row>
    <row r="675" spans="1:8" ht="28.5" x14ac:dyDescent="0.25">
      <c r="A675" s="6" t="s">
        <v>1170</v>
      </c>
      <c r="B675" s="6" t="s">
        <v>1078</v>
      </c>
      <c r="C675" s="6" t="s">
        <v>1097</v>
      </c>
      <c r="D675" s="6" t="s">
        <v>1111</v>
      </c>
      <c r="E675" s="8" t="s">
        <v>1121</v>
      </c>
      <c r="F675" s="14" t="s">
        <v>484</v>
      </c>
      <c r="G675" s="53" t="s">
        <v>809</v>
      </c>
      <c r="H675" s="53" t="s">
        <v>809</v>
      </c>
    </row>
    <row r="676" spans="1:8" ht="28.5" x14ac:dyDescent="0.25">
      <c r="A676" s="6" t="s">
        <v>1170</v>
      </c>
      <c r="B676" s="6" t="s">
        <v>1080</v>
      </c>
      <c r="C676" s="6" t="s">
        <v>1097</v>
      </c>
      <c r="D676" s="6" t="s">
        <v>1111</v>
      </c>
      <c r="E676" s="8" t="s">
        <v>1121</v>
      </c>
      <c r="F676" s="14" t="s">
        <v>484</v>
      </c>
      <c r="G676" s="53" t="s">
        <v>809</v>
      </c>
      <c r="H676" s="53" t="s">
        <v>809</v>
      </c>
    </row>
    <row r="677" spans="1:8" ht="28.5" x14ac:dyDescent="0.25">
      <c r="A677" s="6" t="s">
        <v>1170</v>
      </c>
      <c r="B677" s="6" t="s">
        <v>1081</v>
      </c>
      <c r="C677" s="6" t="s">
        <v>1097</v>
      </c>
      <c r="D677" s="6" t="s">
        <v>1112</v>
      </c>
      <c r="E677" s="8" t="s">
        <v>1121</v>
      </c>
      <c r="F677" s="14" t="s">
        <v>26</v>
      </c>
      <c r="G677" s="53" t="s">
        <v>809</v>
      </c>
      <c r="H677" s="53" t="s">
        <v>809</v>
      </c>
    </row>
    <row r="678" spans="1:8" ht="57" x14ac:dyDescent="0.25">
      <c r="A678" s="6" t="s">
        <v>810</v>
      </c>
      <c r="B678" s="6" t="s">
        <v>1082</v>
      </c>
      <c r="C678" s="6" t="s">
        <v>1098</v>
      </c>
      <c r="D678" s="6" t="s">
        <v>1113</v>
      </c>
      <c r="E678" s="8" t="s">
        <v>1121</v>
      </c>
      <c r="F678" s="14" t="s">
        <v>49</v>
      </c>
      <c r="G678" s="53" t="s">
        <v>811</v>
      </c>
      <c r="H678" s="53" t="s">
        <v>812</v>
      </c>
    </row>
    <row r="679" spans="1:8" ht="28.5" x14ac:dyDescent="0.25">
      <c r="A679" s="6" t="s">
        <v>813</v>
      </c>
      <c r="B679" s="6" t="s">
        <v>1083</v>
      </c>
      <c r="C679" s="17" t="s">
        <v>1099</v>
      </c>
      <c r="D679" s="6" t="s">
        <v>1114</v>
      </c>
      <c r="E679" s="8" t="s">
        <v>1121</v>
      </c>
      <c r="F679" s="14" t="s">
        <v>1123</v>
      </c>
      <c r="G679" s="53" t="s">
        <v>814</v>
      </c>
      <c r="H679" s="53" t="s">
        <v>815</v>
      </c>
    </row>
    <row r="680" spans="1:8" ht="28.5" x14ac:dyDescent="0.25">
      <c r="A680" s="6" t="s">
        <v>1170</v>
      </c>
      <c r="B680" s="6" t="s">
        <v>1084</v>
      </c>
      <c r="C680" s="29" t="s">
        <v>1100</v>
      </c>
      <c r="D680" s="6" t="s">
        <v>1115</v>
      </c>
      <c r="E680" s="8" t="s">
        <v>1121</v>
      </c>
      <c r="F680" s="6" t="s">
        <v>1124</v>
      </c>
      <c r="G680" s="53" t="s">
        <v>809</v>
      </c>
      <c r="H680" s="53" t="s">
        <v>809</v>
      </c>
    </row>
    <row r="681" spans="1:8" ht="57" x14ac:dyDescent="0.25">
      <c r="A681" s="6" t="s">
        <v>1170</v>
      </c>
      <c r="B681" s="6" t="s">
        <v>1085</v>
      </c>
      <c r="C681" s="29" t="s">
        <v>1101</v>
      </c>
      <c r="D681" s="6" t="s">
        <v>1116</v>
      </c>
      <c r="E681" s="8" t="s">
        <v>1121</v>
      </c>
      <c r="F681" s="6" t="s">
        <v>1125</v>
      </c>
      <c r="G681" s="53" t="s">
        <v>809</v>
      </c>
      <c r="H681" s="53" t="s">
        <v>809</v>
      </c>
    </row>
    <row r="682" spans="1:8" ht="28.5" x14ac:dyDescent="0.25">
      <c r="A682" s="6" t="s">
        <v>816</v>
      </c>
      <c r="B682" s="6" t="s">
        <v>1086</v>
      </c>
      <c r="C682" s="29" t="s">
        <v>1102</v>
      </c>
      <c r="D682" s="6" t="s">
        <v>1117</v>
      </c>
      <c r="E682" s="8" t="s">
        <v>1121</v>
      </c>
      <c r="F682" s="6" t="s">
        <v>1126</v>
      </c>
      <c r="G682" s="53" t="s">
        <v>817</v>
      </c>
      <c r="H682" s="53" t="s">
        <v>818</v>
      </c>
    </row>
    <row r="683" spans="1:8" ht="28.5" x14ac:dyDescent="0.25">
      <c r="A683" s="6" t="s">
        <v>1170</v>
      </c>
      <c r="B683" s="6" t="s">
        <v>1087</v>
      </c>
      <c r="C683" s="29" t="s">
        <v>1103</v>
      </c>
      <c r="D683" s="6" t="s">
        <v>938</v>
      </c>
      <c r="E683" s="8" t="s">
        <v>1121</v>
      </c>
      <c r="F683" s="6" t="s">
        <v>164</v>
      </c>
      <c r="G683" s="53" t="s">
        <v>809</v>
      </c>
      <c r="H683" s="53" t="s">
        <v>809</v>
      </c>
    </row>
    <row r="684" spans="1:8" ht="28.5" x14ac:dyDescent="0.25">
      <c r="A684" s="6" t="s">
        <v>1170</v>
      </c>
      <c r="B684" s="6" t="s">
        <v>1088</v>
      </c>
      <c r="C684" s="29" t="s">
        <v>1104</v>
      </c>
      <c r="D684" s="6" t="s">
        <v>1118</v>
      </c>
      <c r="E684" s="8" t="s">
        <v>1121</v>
      </c>
      <c r="F684" s="6" t="s">
        <v>1127</v>
      </c>
      <c r="G684" s="53" t="s">
        <v>809</v>
      </c>
      <c r="H684" s="53" t="s">
        <v>809</v>
      </c>
    </row>
    <row r="685" spans="1:8" ht="28.5" x14ac:dyDescent="0.25">
      <c r="A685" s="6" t="s">
        <v>816</v>
      </c>
      <c r="B685" s="6" t="s">
        <v>1089</v>
      </c>
      <c r="C685" s="29" t="s">
        <v>1105</v>
      </c>
      <c r="D685" s="6" t="s">
        <v>822</v>
      </c>
      <c r="E685" s="8" t="s">
        <v>1121</v>
      </c>
      <c r="F685" s="6" t="s">
        <v>1128</v>
      </c>
      <c r="G685" s="53" t="s">
        <v>819</v>
      </c>
      <c r="H685" s="53" t="s">
        <v>820</v>
      </c>
    </row>
    <row r="686" spans="1:8" ht="42.75" x14ac:dyDescent="0.25">
      <c r="A686" s="6" t="s">
        <v>1170</v>
      </c>
      <c r="B686" s="6" t="s">
        <v>1090</v>
      </c>
      <c r="C686" s="29" t="s">
        <v>1106</v>
      </c>
      <c r="D686" s="6" t="s">
        <v>1119</v>
      </c>
      <c r="E686" s="8" t="s">
        <v>1121</v>
      </c>
      <c r="F686" s="6" t="s">
        <v>568</v>
      </c>
      <c r="G686" s="53" t="s">
        <v>809</v>
      </c>
      <c r="H686" s="53" t="s">
        <v>809</v>
      </c>
    </row>
    <row r="687" spans="1:8" ht="42.75" x14ac:dyDescent="0.25">
      <c r="A687" s="6" t="s">
        <v>1170</v>
      </c>
      <c r="B687" s="6" t="s">
        <v>1091</v>
      </c>
      <c r="C687" s="29" t="s">
        <v>1107</v>
      </c>
      <c r="D687" s="6" t="s">
        <v>1119</v>
      </c>
      <c r="E687" s="8" t="s">
        <v>1121</v>
      </c>
      <c r="F687" s="6" t="s">
        <v>568</v>
      </c>
      <c r="G687" s="53" t="s">
        <v>809</v>
      </c>
      <c r="H687" s="53" t="s">
        <v>809</v>
      </c>
    </row>
    <row r="688" spans="1:8" ht="42.75" x14ac:dyDescent="0.25">
      <c r="A688" s="6" t="s">
        <v>1170</v>
      </c>
      <c r="B688" s="6" t="s">
        <v>1092</v>
      </c>
      <c r="C688" s="29" t="s">
        <v>1108</v>
      </c>
      <c r="D688" s="6" t="s">
        <v>1120</v>
      </c>
      <c r="E688" s="8" t="s">
        <v>1121</v>
      </c>
      <c r="F688" s="6" t="s">
        <v>44</v>
      </c>
      <c r="G688" s="53" t="s">
        <v>809</v>
      </c>
      <c r="H688" s="53" t="s">
        <v>809</v>
      </c>
    </row>
    <row r="689" spans="1:8" ht="28.5" x14ac:dyDescent="0.25">
      <c r="A689" s="6" t="s">
        <v>1170</v>
      </c>
      <c r="B689" s="6" t="s">
        <v>1093</v>
      </c>
      <c r="C689" s="29" t="s">
        <v>1109</v>
      </c>
      <c r="D689" s="6" t="s">
        <v>938</v>
      </c>
      <c r="E689" s="8" t="s">
        <v>1121</v>
      </c>
      <c r="F689" s="6" t="s">
        <v>98</v>
      </c>
      <c r="G689" s="53" t="s">
        <v>809</v>
      </c>
      <c r="H689" s="53" t="s">
        <v>809</v>
      </c>
    </row>
    <row r="690" spans="1:8" ht="28.5" x14ac:dyDescent="0.25">
      <c r="A690" s="6" t="s">
        <v>1170</v>
      </c>
      <c r="B690" s="6" t="s">
        <v>1094</v>
      </c>
      <c r="C690" s="29" t="s">
        <v>1109</v>
      </c>
      <c r="D690" s="6" t="s">
        <v>938</v>
      </c>
      <c r="E690" s="8" t="s">
        <v>1121</v>
      </c>
      <c r="F690" s="6" t="s">
        <v>98</v>
      </c>
      <c r="G690" s="53" t="s">
        <v>809</v>
      </c>
      <c r="H690" s="53" t="s">
        <v>809</v>
      </c>
    </row>
    <row r="691" spans="1:8" ht="28.5" x14ac:dyDescent="0.25">
      <c r="A691" s="6" t="s">
        <v>1170</v>
      </c>
      <c r="B691" s="6" t="s">
        <v>1095</v>
      </c>
      <c r="C691" s="29" t="s">
        <v>1109</v>
      </c>
      <c r="D691" s="6" t="s">
        <v>938</v>
      </c>
      <c r="E691" s="8" t="s">
        <v>1121</v>
      </c>
      <c r="F691" s="6" t="s">
        <v>98</v>
      </c>
      <c r="G691" s="53" t="s">
        <v>809</v>
      </c>
      <c r="H691" s="53" t="s">
        <v>809</v>
      </c>
    </row>
    <row r="692" spans="1:8" x14ac:dyDescent="0.25">
      <c r="A692" s="121" t="s">
        <v>1170</v>
      </c>
      <c r="B692" s="121" t="s">
        <v>821</v>
      </c>
      <c r="C692" s="121" t="s">
        <v>1129</v>
      </c>
      <c r="D692" s="121" t="s">
        <v>822</v>
      </c>
      <c r="E692" s="121" t="s">
        <v>823</v>
      </c>
      <c r="F692" s="163" t="s">
        <v>824</v>
      </c>
      <c r="G692" s="66">
        <v>0</v>
      </c>
      <c r="H692" s="66">
        <v>0</v>
      </c>
    </row>
    <row r="693" spans="1:8" x14ac:dyDescent="0.25">
      <c r="A693" s="123"/>
      <c r="B693" s="123"/>
      <c r="C693" s="123"/>
      <c r="D693" s="123"/>
      <c r="E693" s="123"/>
      <c r="F693" s="164"/>
      <c r="G693" s="66">
        <v>1000</v>
      </c>
      <c r="H693" s="66">
        <v>0</v>
      </c>
    </row>
    <row r="694" spans="1:8" x14ac:dyDescent="0.25">
      <c r="A694" s="121" t="s">
        <v>825</v>
      </c>
      <c r="B694" s="121" t="s">
        <v>826</v>
      </c>
      <c r="C694" s="121" t="s">
        <v>1130</v>
      </c>
      <c r="D694" s="121" t="s">
        <v>827</v>
      </c>
      <c r="E694" s="121" t="s">
        <v>823</v>
      </c>
      <c r="F694" s="163" t="s">
        <v>828</v>
      </c>
      <c r="G694" s="66">
        <v>3500</v>
      </c>
      <c r="H694" s="66">
        <v>6336</v>
      </c>
    </row>
    <row r="695" spans="1:8" x14ac:dyDescent="0.25">
      <c r="A695" s="123"/>
      <c r="B695" s="123"/>
      <c r="C695" s="123"/>
      <c r="D695" s="123"/>
      <c r="E695" s="123"/>
      <c r="F695" s="164"/>
      <c r="G695" s="66">
        <v>2000</v>
      </c>
      <c r="H695" s="66">
        <v>0</v>
      </c>
    </row>
    <row r="696" spans="1:8" x14ac:dyDescent="0.25">
      <c r="A696" s="121" t="s">
        <v>1170</v>
      </c>
      <c r="B696" s="121" t="s">
        <v>829</v>
      </c>
      <c r="C696" s="121" t="s">
        <v>1131</v>
      </c>
      <c r="D696" s="121" t="s">
        <v>827</v>
      </c>
      <c r="E696" s="121" t="s">
        <v>823</v>
      </c>
      <c r="F696" s="163" t="s">
        <v>830</v>
      </c>
      <c r="G696" s="66">
        <v>0</v>
      </c>
      <c r="H696" s="66">
        <v>0</v>
      </c>
    </row>
    <row r="697" spans="1:8" x14ac:dyDescent="0.25">
      <c r="A697" s="123"/>
      <c r="B697" s="123"/>
      <c r="C697" s="123"/>
      <c r="D697" s="123"/>
      <c r="E697" s="123"/>
      <c r="F697" s="164"/>
      <c r="G697" s="66">
        <v>1000</v>
      </c>
      <c r="H697" s="66">
        <v>0</v>
      </c>
    </row>
    <row r="698" spans="1:8" x14ac:dyDescent="0.25">
      <c r="A698" s="121" t="s">
        <v>1170</v>
      </c>
      <c r="B698" s="121" t="s">
        <v>104</v>
      </c>
      <c r="C698" s="121" t="s">
        <v>105</v>
      </c>
      <c r="D698" s="121" t="s">
        <v>831</v>
      </c>
      <c r="E698" s="121" t="s">
        <v>823</v>
      </c>
      <c r="F698" s="163" t="s">
        <v>832</v>
      </c>
      <c r="G698" s="66">
        <v>0</v>
      </c>
      <c r="H698" s="66">
        <v>0</v>
      </c>
    </row>
    <row r="699" spans="1:8" x14ac:dyDescent="0.25">
      <c r="A699" s="123"/>
      <c r="B699" s="123"/>
      <c r="C699" s="123"/>
      <c r="D699" s="123"/>
      <c r="E699" s="123"/>
      <c r="F699" s="164"/>
      <c r="G699" s="66">
        <v>0</v>
      </c>
      <c r="H699" s="66">
        <v>0</v>
      </c>
    </row>
    <row r="700" spans="1:8" x14ac:dyDescent="0.25">
      <c r="A700" s="121" t="s">
        <v>1170</v>
      </c>
      <c r="B700" s="121" t="s">
        <v>833</v>
      </c>
      <c r="C700" s="121" t="s">
        <v>1132</v>
      </c>
      <c r="D700" s="121" t="s">
        <v>827</v>
      </c>
      <c r="E700" s="121" t="s">
        <v>823</v>
      </c>
      <c r="F700" s="163" t="s">
        <v>824</v>
      </c>
      <c r="G700" s="66">
        <v>0</v>
      </c>
      <c r="H700" s="66">
        <v>0</v>
      </c>
    </row>
    <row r="701" spans="1:8" x14ac:dyDescent="0.25">
      <c r="A701" s="123"/>
      <c r="B701" s="123"/>
      <c r="C701" s="123"/>
      <c r="D701" s="123"/>
      <c r="E701" s="123"/>
      <c r="F701" s="164"/>
      <c r="G701" s="66">
        <v>0</v>
      </c>
      <c r="H701" s="66">
        <v>0</v>
      </c>
    </row>
    <row r="702" spans="1:8" x14ac:dyDescent="0.25">
      <c r="A702" s="121" t="s">
        <v>1170</v>
      </c>
      <c r="B702" s="121" t="s">
        <v>1141</v>
      </c>
      <c r="C702" s="121" t="s">
        <v>1133</v>
      </c>
      <c r="D702" s="121" t="s">
        <v>1134</v>
      </c>
      <c r="E702" s="121" t="s">
        <v>834</v>
      </c>
      <c r="F702" s="163" t="s">
        <v>599</v>
      </c>
      <c r="G702" s="67">
        <v>0</v>
      </c>
      <c r="H702" s="68">
        <v>0</v>
      </c>
    </row>
    <row r="703" spans="1:8" x14ac:dyDescent="0.25">
      <c r="A703" s="132"/>
      <c r="B703" s="123"/>
      <c r="C703" s="123"/>
      <c r="D703" s="123"/>
      <c r="E703" s="123"/>
      <c r="F703" s="132"/>
      <c r="G703" s="68">
        <v>0</v>
      </c>
      <c r="H703" s="68">
        <v>0</v>
      </c>
    </row>
    <row r="704" spans="1:8" x14ac:dyDescent="0.25">
      <c r="A704" s="121" t="s">
        <v>835</v>
      </c>
      <c r="B704" s="121" t="s">
        <v>1142</v>
      </c>
      <c r="C704" s="121" t="s">
        <v>269</v>
      </c>
      <c r="D704" s="121" t="s">
        <v>1135</v>
      </c>
      <c r="E704" s="121" t="s">
        <v>834</v>
      </c>
      <c r="F704" s="163" t="s">
        <v>1140</v>
      </c>
      <c r="G704" s="67">
        <v>0</v>
      </c>
      <c r="H704" s="68">
        <v>0</v>
      </c>
    </row>
    <row r="705" spans="1:8" x14ac:dyDescent="0.25">
      <c r="A705" s="132"/>
      <c r="B705" s="123"/>
      <c r="C705" s="123"/>
      <c r="D705" s="123"/>
      <c r="E705" s="123"/>
      <c r="F705" s="132"/>
      <c r="G705" s="68">
        <v>0</v>
      </c>
      <c r="H705" s="68">
        <v>0</v>
      </c>
    </row>
    <row r="706" spans="1:8" x14ac:dyDescent="0.25">
      <c r="A706" s="121" t="s">
        <v>836</v>
      </c>
      <c r="B706" s="121" t="s">
        <v>1143</v>
      </c>
      <c r="C706" s="121" t="s">
        <v>53</v>
      </c>
      <c r="D706" s="121" t="s">
        <v>1136</v>
      </c>
      <c r="E706" s="121" t="s">
        <v>834</v>
      </c>
      <c r="F706" s="163" t="s">
        <v>30</v>
      </c>
      <c r="G706" s="68">
        <v>2391.8000000000002</v>
      </c>
      <c r="H706" s="68">
        <v>6254</v>
      </c>
    </row>
    <row r="707" spans="1:8" x14ac:dyDescent="0.25">
      <c r="A707" s="132"/>
      <c r="B707" s="123"/>
      <c r="C707" s="123"/>
      <c r="D707" s="123"/>
      <c r="E707" s="123"/>
      <c r="F707" s="132"/>
      <c r="G707" s="68">
        <v>1373.5</v>
      </c>
      <c r="H707" s="68">
        <v>0</v>
      </c>
    </row>
    <row r="708" spans="1:8" x14ac:dyDescent="0.25">
      <c r="A708" s="121" t="s">
        <v>837</v>
      </c>
      <c r="B708" s="121" t="s">
        <v>1143</v>
      </c>
      <c r="C708" s="121" t="s">
        <v>53</v>
      </c>
      <c r="D708" s="121" t="s">
        <v>1137</v>
      </c>
      <c r="E708" s="121" t="s">
        <v>834</v>
      </c>
      <c r="F708" s="163" t="s">
        <v>332</v>
      </c>
      <c r="G708" s="67">
        <v>0</v>
      </c>
      <c r="H708" s="68">
        <v>0</v>
      </c>
    </row>
    <row r="709" spans="1:8" x14ac:dyDescent="0.25">
      <c r="A709" s="132"/>
      <c r="B709" s="123"/>
      <c r="C709" s="123"/>
      <c r="D709" s="123"/>
      <c r="E709" s="123"/>
      <c r="F709" s="132"/>
      <c r="G709" s="68">
        <v>1373.5</v>
      </c>
      <c r="H709" s="68">
        <v>285</v>
      </c>
    </row>
    <row r="710" spans="1:8" x14ac:dyDescent="0.25">
      <c r="A710" s="121" t="s">
        <v>1170</v>
      </c>
      <c r="B710" s="121" t="s">
        <v>1144</v>
      </c>
      <c r="C710" s="121" t="s">
        <v>53</v>
      </c>
      <c r="D710" s="121" t="s">
        <v>1138</v>
      </c>
      <c r="E710" s="121" t="s">
        <v>834</v>
      </c>
      <c r="F710" s="163" t="s">
        <v>98</v>
      </c>
      <c r="G710" s="67">
        <v>0</v>
      </c>
      <c r="H710" s="68">
        <v>0</v>
      </c>
    </row>
    <row r="711" spans="1:8" x14ac:dyDescent="0.25">
      <c r="A711" s="132"/>
      <c r="B711" s="123"/>
      <c r="C711" s="123"/>
      <c r="D711" s="123"/>
      <c r="E711" s="123"/>
      <c r="F711" s="132"/>
      <c r="G711" s="68">
        <v>0</v>
      </c>
      <c r="H711" s="68">
        <v>0</v>
      </c>
    </row>
    <row r="712" spans="1:8" x14ac:dyDescent="0.25">
      <c r="A712" s="121" t="s">
        <v>838</v>
      </c>
      <c r="B712" s="121" t="s">
        <v>1145</v>
      </c>
      <c r="C712" s="121" t="s">
        <v>53</v>
      </c>
      <c r="D712" s="121" t="s">
        <v>1139</v>
      </c>
      <c r="E712" s="121" t="s">
        <v>834</v>
      </c>
      <c r="F712" s="163" t="s">
        <v>102</v>
      </c>
      <c r="G712" s="68">
        <v>0</v>
      </c>
      <c r="H712" s="68">
        <v>0</v>
      </c>
    </row>
    <row r="713" spans="1:8" x14ac:dyDescent="0.25">
      <c r="A713" s="132"/>
      <c r="B713" s="123"/>
      <c r="C713" s="123"/>
      <c r="D713" s="123"/>
      <c r="E713" s="123"/>
      <c r="F713" s="132"/>
      <c r="G713" s="68">
        <v>919.5</v>
      </c>
      <c r="H713" s="68">
        <v>0</v>
      </c>
    </row>
    <row r="714" spans="1:8" x14ac:dyDescent="0.25">
      <c r="A714" s="102" t="s">
        <v>839</v>
      </c>
      <c r="B714" s="102" t="s">
        <v>840</v>
      </c>
      <c r="C714" s="102" t="s">
        <v>1146</v>
      </c>
      <c r="D714" s="102" t="s">
        <v>1146</v>
      </c>
      <c r="E714" s="102" t="s">
        <v>841</v>
      </c>
      <c r="F714" s="111" t="s">
        <v>740</v>
      </c>
      <c r="G714" s="50">
        <v>1690.62</v>
      </c>
      <c r="H714" s="50">
        <v>4968</v>
      </c>
    </row>
    <row r="715" spans="1:8" x14ac:dyDescent="0.25">
      <c r="A715" s="133"/>
      <c r="B715" s="133"/>
      <c r="C715" s="103"/>
      <c r="D715" s="103"/>
      <c r="E715" s="133"/>
      <c r="F715" s="161"/>
      <c r="G715" s="50">
        <v>555.38</v>
      </c>
      <c r="H715" s="50">
        <v>72</v>
      </c>
    </row>
    <row r="716" spans="1:8" x14ac:dyDescent="0.25">
      <c r="A716" s="134"/>
      <c r="B716" s="134"/>
      <c r="C716" s="104"/>
      <c r="D716" s="104"/>
      <c r="E716" s="134"/>
      <c r="F716" s="162"/>
      <c r="G716" s="50"/>
      <c r="H716" s="50"/>
    </row>
    <row r="717" spans="1:8" x14ac:dyDescent="0.25">
      <c r="A717" s="102" t="s">
        <v>842</v>
      </c>
      <c r="B717" s="102" t="s">
        <v>843</v>
      </c>
      <c r="C717" s="102" t="s">
        <v>1147</v>
      </c>
      <c r="D717" s="102" t="s">
        <v>1147</v>
      </c>
      <c r="E717" s="102" t="s">
        <v>841</v>
      </c>
      <c r="F717" s="111" t="s">
        <v>400</v>
      </c>
      <c r="G717" s="69">
        <v>0</v>
      </c>
      <c r="H717" s="50">
        <v>0</v>
      </c>
    </row>
    <row r="718" spans="1:8" x14ac:dyDescent="0.25">
      <c r="A718" s="133"/>
      <c r="B718" s="133"/>
      <c r="C718" s="103"/>
      <c r="D718" s="103"/>
      <c r="E718" s="133"/>
      <c r="F718" s="161"/>
      <c r="G718" s="35">
        <v>0</v>
      </c>
      <c r="H718" s="35">
        <v>0</v>
      </c>
    </row>
    <row r="719" spans="1:8" x14ac:dyDescent="0.25">
      <c r="A719" s="134"/>
      <c r="B719" s="134"/>
      <c r="C719" s="104"/>
      <c r="D719" s="104"/>
      <c r="E719" s="134"/>
      <c r="F719" s="162"/>
      <c r="G719" s="50"/>
      <c r="H719" s="50"/>
    </row>
    <row r="720" spans="1:8" x14ac:dyDescent="0.25">
      <c r="A720" s="102" t="s">
        <v>844</v>
      </c>
      <c r="B720" s="102" t="s">
        <v>845</v>
      </c>
      <c r="C720" s="102" t="s">
        <v>1148</v>
      </c>
      <c r="D720" s="102" t="s">
        <v>1148</v>
      </c>
      <c r="E720" s="102" t="s">
        <v>841</v>
      </c>
      <c r="F720" s="111" t="s">
        <v>718</v>
      </c>
      <c r="G720" s="69">
        <v>0</v>
      </c>
      <c r="H720" s="50">
        <v>0</v>
      </c>
    </row>
    <row r="721" spans="1:8" x14ac:dyDescent="0.25">
      <c r="A721" s="133"/>
      <c r="B721" s="133"/>
      <c r="C721" s="103"/>
      <c r="D721" s="103"/>
      <c r="E721" s="133"/>
      <c r="F721" s="161"/>
      <c r="G721" s="50">
        <v>1000</v>
      </c>
      <c r="H721" s="35">
        <v>0</v>
      </c>
    </row>
    <row r="722" spans="1:8" x14ac:dyDescent="0.25">
      <c r="A722" s="134"/>
      <c r="B722" s="134"/>
      <c r="C722" s="104"/>
      <c r="D722" s="104"/>
      <c r="E722" s="134"/>
      <c r="F722" s="162"/>
      <c r="G722" s="50"/>
      <c r="H722" s="50"/>
    </row>
    <row r="723" spans="1:8" x14ac:dyDescent="0.25">
      <c r="A723" s="102" t="s">
        <v>846</v>
      </c>
      <c r="B723" s="102" t="s">
        <v>843</v>
      </c>
      <c r="C723" s="102" t="s">
        <v>1149</v>
      </c>
      <c r="D723" s="102" t="s">
        <v>1149</v>
      </c>
      <c r="E723" s="102" t="s">
        <v>841</v>
      </c>
      <c r="F723" s="111" t="s">
        <v>847</v>
      </c>
      <c r="G723" s="69">
        <v>0</v>
      </c>
      <c r="H723" s="50">
        <v>0</v>
      </c>
    </row>
    <row r="724" spans="1:8" x14ac:dyDescent="0.25">
      <c r="A724" s="133"/>
      <c r="B724" s="133"/>
      <c r="C724" s="103"/>
      <c r="D724" s="103"/>
      <c r="E724" s="133"/>
      <c r="F724" s="161"/>
      <c r="G724" s="50">
        <v>586.23</v>
      </c>
      <c r="H724" s="35">
        <v>0</v>
      </c>
    </row>
    <row r="725" spans="1:8" x14ac:dyDescent="0.25">
      <c r="A725" s="134"/>
      <c r="B725" s="134"/>
      <c r="C725" s="104"/>
      <c r="D725" s="104"/>
      <c r="E725" s="134"/>
      <c r="F725" s="162"/>
      <c r="G725" s="50"/>
      <c r="H725" s="50"/>
    </row>
    <row r="726" spans="1:8" x14ac:dyDescent="0.25">
      <c r="A726" s="102" t="s">
        <v>848</v>
      </c>
      <c r="B726" s="102" t="s">
        <v>845</v>
      </c>
      <c r="C726" s="102" t="s">
        <v>1150</v>
      </c>
      <c r="D726" s="102" t="s">
        <v>1150</v>
      </c>
      <c r="E726" s="102" t="s">
        <v>841</v>
      </c>
      <c r="F726" s="111" t="s">
        <v>733</v>
      </c>
      <c r="G726" s="69">
        <v>0</v>
      </c>
      <c r="H726" s="50">
        <v>0</v>
      </c>
    </row>
    <row r="727" spans="1:8" x14ac:dyDescent="0.25">
      <c r="A727" s="133"/>
      <c r="B727" s="133"/>
      <c r="C727" s="103"/>
      <c r="D727" s="103"/>
      <c r="E727" s="133"/>
      <c r="F727" s="161"/>
      <c r="G727" s="35">
        <v>0</v>
      </c>
      <c r="H727" s="35">
        <v>0</v>
      </c>
    </row>
    <row r="728" spans="1:8" x14ac:dyDescent="0.25">
      <c r="A728" s="134"/>
      <c r="B728" s="134"/>
      <c r="C728" s="104"/>
      <c r="D728" s="104"/>
      <c r="E728" s="134"/>
      <c r="F728" s="162"/>
      <c r="G728" s="50"/>
      <c r="H728" s="50"/>
    </row>
    <row r="729" spans="1:8" x14ac:dyDescent="0.25">
      <c r="A729" s="102" t="s">
        <v>849</v>
      </c>
      <c r="B729" s="102" t="s">
        <v>845</v>
      </c>
      <c r="C729" s="102" t="s">
        <v>1151</v>
      </c>
      <c r="D729" s="102" t="s">
        <v>1151</v>
      </c>
      <c r="E729" s="102" t="s">
        <v>841</v>
      </c>
      <c r="F729" s="111" t="s">
        <v>850</v>
      </c>
      <c r="G729" s="69">
        <v>0</v>
      </c>
      <c r="H729" s="50">
        <v>0</v>
      </c>
    </row>
    <row r="730" spans="1:8" x14ac:dyDescent="0.25">
      <c r="A730" s="133"/>
      <c r="B730" s="133"/>
      <c r="C730" s="103"/>
      <c r="D730" s="103"/>
      <c r="E730" s="133"/>
      <c r="F730" s="161"/>
      <c r="G730" s="35">
        <v>0</v>
      </c>
      <c r="H730" s="35">
        <v>0</v>
      </c>
    </row>
    <row r="731" spans="1:8" x14ac:dyDescent="0.25">
      <c r="A731" s="134"/>
      <c r="B731" s="134"/>
      <c r="C731" s="104"/>
      <c r="D731" s="104"/>
      <c r="E731" s="134"/>
      <c r="F731" s="162"/>
      <c r="G731" s="50"/>
      <c r="H731" s="50"/>
    </row>
    <row r="732" spans="1:8" x14ac:dyDescent="0.25">
      <c r="A732" s="102" t="s">
        <v>851</v>
      </c>
      <c r="B732" s="102" t="s">
        <v>843</v>
      </c>
      <c r="C732" s="102" t="s">
        <v>1152</v>
      </c>
      <c r="D732" s="102" t="s">
        <v>1152</v>
      </c>
      <c r="E732" s="102" t="s">
        <v>841</v>
      </c>
      <c r="F732" s="111" t="s">
        <v>852</v>
      </c>
      <c r="G732" s="69">
        <v>0</v>
      </c>
      <c r="H732" s="50">
        <v>0</v>
      </c>
    </row>
    <row r="733" spans="1:8" x14ac:dyDescent="0.25">
      <c r="A733" s="133"/>
      <c r="B733" s="133"/>
      <c r="C733" s="103"/>
      <c r="D733" s="103"/>
      <c r="E733" s="133"/>
      <c r="F733" s="161"/>
      <c r="G733" s="35">
        <v>0</v>
      </c>
      <c r="H733" s="35">
        <v>0</v>
      </c>
    </row>
    <row r="734" spans="1:8" x14ac:dyDescent="0.25">
      <c r="A734" s="134"/>
      <c r="B734" s="134"/>
      <c r="C734" s="104"/>
      <c r="D734" s="104"/>
      <c r="E734" s="134"/>
      <c r="F734" s="162"/>
      <c r="G734" s="50"/>
      <c r="H734" s="50"/>
    </row>
    <row r="735" spans="1:8" ht="20.100000000000001" customHeight="1" x14ac:dyDescent="0.25">
      <c r="A735" s="102" t="s">
        <v>853</v>
      </c>
      <c r="B735" s="102" t="s">
        <v>854</v>
      </c>
      <c r="C735" s="102" t="s">
        <v>855</v>
      </c>
      <c r="D735" s="102" t="s">
        <v>856</v>
      </c>
      <c r="E735" s="102" t="s">
        <v>857</v>
      </c>
      <c r="F735" s="102" t="s">
        <v>164</v>
      </c>
      <c r="G735" s="43">
        <v>0</v>
      </c>
      <c r="H735" s="43">
        <v>0</v>
      </c>
    </row>
    <row r="736" spans="1:8" ht="20.100000000000001" customHeight="1" x14ac:dyDescent="0.25">
      <c r="A736" s="133"/>
      <c r="B736" s="133"/>
      <c r="C736" s="133"/>
      <c r="D736" s="133"/>
      <c r="E736" s="133"/>
      <c r="F736" s="133"/>
      <c r="G736" s="43">
        <v>1000</v>
      </c>
      <c r="H736" s="43">
        <v>0</v>
      </c>
    </row>
    <row r="737" spans="1:8" ht="20.100000000000001" customHeight="1" x14ac:dyDescent="0.25">
      <c r="A737" s="134"/>
      <c r="B737" s="134"/>
      <c r="C737" s="134"/>
      <c r="D737" s="134"/>
      <c r="E737" s="134"/>
      <c r="F737" s="134"/>
      <c r="G737" s="45"/>
      <c r="H737" s="43">
        <v>0</v>
      </c>
    </row>
    <row r="738" spans="1:8" ht="24.95" customHeight="1" x14ac:dyDescent="0.25">
      <c r="A738" s="102" t="s">
        <v>853</v>
      </c>
      <c r="B738" s="102" t="s">
        <v>858</v>
      </c>
      <c r="C738" s="102" t="s">
        <v>859</v>
      </c>
      <c r="D738" s="102" t="s">
        <v>860</v>
      </c>
      <c r="E738" s="102" t="s">
        <v>857</v>
      </c>
      <c r="F738" s="102" t="s">
        <v>26</v>
      </c>
      <c r="G738" s="43">
        <v>0</v>
      </c>
      <c r="H738" s="43">
        <v>0</v>
      </c>
    </row>
    <row r="739" spans="1:8" ht="24.95" customHeight="1" x14ac:dyDescent="0.25">
      <c r="A739" s="133"/>
      <c r="B739" s="133"/>
      <c r="C739" s="133"/>
      <c r="D739" s="133"/>
      <c r="E739" s="133"/>
      <c r="F739" s="133"/>
      <c r="G739" s="43">
        <v>1000</v>
      </c>
      <c r="H739" s="43">
        <v>0</v>
      </c>
    </row>
    <row r="740" spans="1:8" ht="24.95" customHeight="1" x14ac:dyDescent="0.25">
      <c r="A740" s="134"/>
      <c r="B740" s="134"/>
      <c r="C740" s="134"/>
      <c r="D740" s="134"/>
      <c r="E740" s="134"/>
      <c r="F740" s="134"/>
      <c r="G740" s="45"/>
      <c r="H740" s="43">
        <v>0</v>
      </c>
    </row>
    <row r="741" spans="1:8" ht="24.95" customHeight="1" x14ac:dyDescent="0.25">
      <c r="A741" s="102" t="s">
        <v>861</v>
      </c>
      <c r="B741" s="102" t="s">
        <v>862</v>
      </c>
      <c r="C741" s="102" t="s">
        <v>863</v>
      </c>
      <c r="D741" s="102" t="s">
        <v>864</v>
      </c>
      <c r="E741" s="102" t="s">
        <v>857</v>
      </c>
      <c r="F741" s="105" t="s">
        <v>865</v>
      </c>
      <c r="G741" s="43">
        <v>1158</v>
      </c>
      <c r="H741" s="43">
        <v>0</v>
      </c>
    </row>
    <row r="742" spans="1:8" ht="24.95" customHeight="1" x14ac:dyDescent="0.25">
      <c r="A742" s="133"/>
      <c r="B742" s="133"/>
      <c r="C742" s="133"/>
      <c r="D742" s="133"/>
      <c r="E742" s="133"/>
      <c r="F742" s="106"/>
      <c r="G742" s="43">
        <v>384.99</v>
      </c>
      <c r="H742" s="43">
        <v>822</v>
      </c>
    </row>
    <row r="743" spans="1:8" ht="24.95" customHeight="1" x14ac:dyDescent="0.25">
      <c r="A743" s="134"/>
      <c r="B743" s="134"/>
      <c r="C743" s="134"/>
      <c r="D743" s="134"/>
      <c r="E743" s="134"/>
      <c r="F743" s="107"/>
      <c r="G743" s="45"/>
      <c r="H743" s="43">
        <v>0</v>
      </c>
    </row>
    <row r="744" spans="1:8" x14ac:dyDescent="0.25">
      <c r="A744" s="102" t="s">
        <v>853</v>
      </c>
      <c r="B744" s="102" t="s">
        <v>866</v>
      </c>
      <c r="C744" s="102" t="s">
        <v>867</v>
      </c>
      <c r="D744" s="102" t="s">
        <v>868</v>
      </c>
      <c r="E744" s="102" t="s">
        <v>857</v>
      </c>
      <c r="F744" s="102" t="s">
        <v>44</v>
      </c>
      <c r="G744" s="43">
        <v>0</v>
      </c>
      <c r="H744" s="43">
        <v>0</v>
      </c>
    </row>
    <row r="745" spans="1:8" x14ac:dyDescent="0.25">
      <c r="A745" s="133"/>
      <c r="B745" s="133"/>
      <c r="C745" s="133"/>
      <c r="D745" s="133"/>
      <c r="E745" s="133"/>
      <c r="F745" s="133"/>
      <c r="G745" s="43">
        <v>569.99</v>
      </c>
      <c r="H745" s="43">
        <v>0</v>
      </c>
    </row>
    <row r="746" spans="1:8" x14ac:dyDescent="0.25">
      <c r="A746" s="134"/>
      <c r="B746" s="134"/>
      <c r="C746" s="134"/>
      <c r="D746" s="134"/>
      <c r="E746" s="134"/>
      <c r="F746" s="134"/>
      <c r="G746" s="45"/>
      <c r="H746" s="43">
        <v>0</v>
      </c>
    </row>
    <row r="747" spans="1:8" ht="30" customHeight="1" x14ac:dyDescent="0.25">
      <c r="A747" s="102" t="s">
        <v>869</v>
      </c>
      <c r="B747" s="102" t="s">
        <v>870</v>
      </c>
      <c r="C747" s="102" t="s">
        <v>871</v>
      </c>
      <c r="D747" s="102" t="s">
        <v>872</v>
      </c>
      <c r="E747" s="102" t="s">
        <v>857</v>
      </c>
      <c r="F747" s="102" t="s">
        <v>148</v>
      </c>
      <c r="G747" s="43">
        <v>2639</v>
      </c>
      <c r="H747" s="43">
        <v>0</v>
      </c>
    </row>
    <row r="748" spans="1:8" ht="30" customHeight="1" x14ac:dyDescent="0.25">
      <c r="A748" s="133"/>
      <c r="B748" s="133"/>
      <c r="C748" s="133"/>
      <c r="D748" s="133"/>
      <c r="E748" s="133"/>
      <c r="F748" s="133"/>
      <c r="G748" s="43">
        <v>1000</v>
      </c>
      <c r="H748" s="43">
        <v>0</v>
      </c>
    </row>
    <row r="749" spans="1:8" ht="30" customHeight="1" x14ac:dyDescent="0.25">
      <c r="A749" s="134"/>
      <c r="B749" s="134"/>
      <c r="C749" s="134"/>
      <c r="D749" s="134"/>
      <c r="E749" s="134"/>
      <c r="F749" s="134"/>
      <c r="G749" s="45"/>
      <c r="H749" s="43">
        <v>0</v>
      </c>
    </row>
    <row r="750" spans="1:8" x14ac:dyDescent="0.25">
      <c r="A750" s="102" t="s">
        <v>873</v>
      </c>
      <c r="B750" s="102" t="s">
        <v>403</v>
      </c>
      <c r="C750" s="102" t="s">
        <v>430</v>
      </c>
      <c r="D750" s="102" t="s">
        <v>874</v>
      </c>
      <c r="E750" s="102" t="s">
        <v>875</v>
      </c>
      <c r="F750" s="160" t="s">
        <v>876</v>
      </c>
      <c r="G750" s="43">
        <v>0</v>
      </c>
      <c r="H750" s="43">
        <v>0</v>
      </c>
    </row>
    <row r="751" spans="1:8" x14ac:dyDescent="0.25">
      <c r="A751" s="133"/>
      <c r="B751" s="133"/>
      <c r="C751" s="103"/>
      <c r="D751" s="103"/>
      <c r="E751" s="133"/>
      <c r="F751" s="133"/>
      <c r="G751" s="43">
        <v>0</v>
      </c>
      <c r="H751" s="43">
        <v>0</v>
      </c>
    </row>
    <row r="752" spans="1:8" x14ac:dyDescent="0.25">
      <c r="A752" s="134"/>
      <c r="B752" s="134"/>
      <c r="C752" s="104"/>
      <c r="D752" s="104"/>
      <c r="E752" s="134"/>
      <c r="F752" s="134"/>
      <c r="G752" s="45"/>
      <c r="H752" s="43">
        <v>0</v>
      </c>
    </row>
    <row r="753" spans="1:8" x14ac:dyDescent="0.25">
      <c r="A753" s="102" t="s">
        <v>873</v>
      </c>
      <c r="B753" s="102" t="s">
        <v>877</v>
      </c>
      <c r="C753" s="102" t="s">
        <v>878</v>
      </c>
      <c r="D753" s="102" t="s">
        <v>879</v>
      </c>
      <c r="E753" s="102" t="s">
        <v>875</v>
      </c>
      <c r="F753" s="160" t="s">
        <v>880</v>
      </c>
      <c r="G753" s="43">
        <v>0</v>
      </c>
      <c r="H753" s="43">
        <v>0</v>
      </c>
    </row>
    <row r="754" spans="1:8" x14ac:dyDescent="0.25">
      <c r="A754" s="133"/>
      <c r="B754" s="133"/>
      <c r="C754" s="103"/>
      <c r="D754" s="103"/>
      <c r="E754" s="133"/>
      <c r="F754" s="133"/>
      <c r="G754" s="43">
        <v>0</v>
      </c>
      <c r="H754" s="43">
        <v>0</v>
      </c>
    </row>
    <row r="755" spans="1:8" x14ac:dyDescent="0.25">
      <c r="A755" s="134"/>
      <c r="B755" s="134"/>
      <c r="C755" s="104"/>
      <c r="D755" s="104"/>
      <c r="E755" s="134"/>
      <c r="F755" s="134"/>
      <c r="G755" s="45"/>
      <c r="H755" s="43">
        <v>0</v>
      </c>
    </row>
    <row r="756" spans="1:8" x14ac:dyDescent="0.25">
      <c r="A756" s="102" t="s">
        <v>873</v>
      </c>
      <c r="B756" s="102" t="s">
        <v>881</v>
      </c>
      <c r="C756" s="102" t="s">
        <v>882</v>
      </c>
      <c r="D756" s="102" t="s">
        <v>883</v>
      </c>
      <c r="E756" s="102" t="s">
        <v>875</v>
      </c>
      <c r="F756" s="160" t="s">
        <v>884</v>
      </c>
      <c r="G756" s="43">
        <v>0</v>
      </c>
      <c r="H756" s="43">
        <v>0</v>
      </c>
    </row>
    <row r="757" spans="1:8" x14ac:dyDescent="0.25">
      <c r="A757" s="133"/>
      <c r="B757" s="133"/>
      <c r="C757" s="103"/>
      <c r="D757" s="103"/>
      <c r="E757" s="133"/>
      <c r="F757" s="133"/>
      <c r="G757" s="43">
        <v>0</v>
      </c>
      <c r="H757" s="43">
        <v>0</v>
      </c>
    </row>
    <row r="758" spans="1:8" x14ac:dyDescent="0.25">
      <c r="A758" s="134"/>
      <c r="B758" s="134"/>
      <c r="C758" s="104"/>
      <c r="D758" s="104"/>
      <c r="E758" s="134"/>
      <c r="F758" s="134"/>
      <c r="G758" s="45"/>
      <c r="H758" s="43">
        <v>0</v>
      </c>
    </row>
    <row r="759" spans="1:8" x14ac:dyDescent="0.25">
      <c r="A759" s="102" t="s">
        <v>873</v>
      </c>
      <c r="B759" s="102" t="s">
        <v>885</v>
      </c>
      <c r="C759" s="102" t="s">
        <v>886</v>
      </c>
      <c r="D759" s="102" t="s">
        <v>887</v>
      </c>
      <c r="E759" s="102" t="s">
        <v>875</v>
      </c>
      <c r="F759" s="160" t="s">
        <v>888</v>
      </c>
      <c r="G759" s="43">
        <v>0</v>
      </c>
      <c r="H759" s="43">
        <v>0</v>
      </c>
    </row>
    <row r="760" spans="1:8" x14ac:dyDescent="0.25">
      <c r="A760" s="133"/>
      <c r="B760" s="133"/>
      <c r="C760" s="103"/>
      <c r="D760" s="103"/>
      <c r="E760" s="133"/>
      <c r="F760" s="133"/>
      <c r="G760" s="43">
        <v>0</v>
      </c>
      <c r="H760" s="43">
        <v>0</v>
      </c>
    </row>
    <row r="761" spans="1:8" x14ac:dyDescent="0.25">
      <c r="A761" s="134"/>
      <c r="B761" s="134"/>
      <c r="C761" s="104"/>
      <c r="D761" s="104"/>
      <c r="E761" s="134"/>
      <c r="F761" s="134"/>
      <c r="G761" s="45"/>
      <c r="H761" s="43">
        <v>0</v>
      </c>
    </row>
    <row r="762" spans="1:8" x14ac:dyDescent="0.25">
      <c r="A762" s="102" t="s">
        <v>873</v>
      </c>
      <c r="B762" s="102" t="s">
        <v>889</v>
      </c>
      <c r="C762" s="102" t="s">
        <v>890</v>
      </c>
      <c r="D762" s="102" t="s">
        <v>891</v>
      </c>
      <c r="E762" s="102" t="s">
        <v>875</v>
      </c>
      <c r="F762" s="160" t="s">
        <v>892</v>
      </c>
      <c r="G762" s="43">
        <v>0</v>
      </c>
      <c r="H762" s="43">
        <v>0</v>
      </c>
    </row>
    <row r="763" spans="1:8" x14ac:dyDescent="0.25">
      <c r="A763" s="133"/>
      <c r="B763" s="133"/>
      <c r="C763" s="103"/>
      <c r="D763" s="103"/>
      <c r="E763" s="133"/>
      <c r="F763" s="133"/>
      <c r="G763" s="43">
        <v>0</v>
      </c>
      <c r="H763" s="43">
        <v>0</v>
      </c>
    </row>
    <row r="764" spans="1:8" x14ac:dyDescent="0.25">
      <c r="A764" s="134"/>
      <c r="B764" s="134"/>
      <c r="C764" s="104"/>
      <c r="D764" s="104"/>
      <c r="E764" s="134"/>
      <c r="F764" s="134"/>
      <c r="G764" s="45"/>
      <c r="H764" s="43">
        <v>0</v>
      </c>
    </row>
    <row r="765" spans="1:8" x14ac:dyDescent="0.25">
      <c r="A765" s="102" t="s">
        <v>873</v>
      </c>
      <c r="B765" s="102" t="s">
        <v>893</v>
      </c>
      <c r="C765" s="102" t="s">
        <v>894</v>
      </c>
      <c r="D765" s="102" t="s">
        <v>894</v>
      </c>
      <c r="E765" s="102" t="s">
        <v>875</v>
      </c>
      <c r="F765" s="160" t="s">
        <v>895</v>
      </c>
      <c r="G765" s="43">
        <v>0</v>
      </c>
      <c r="H765" s="43">
        <v>0</v>
      </c>
    </row>
    <row r="766" spans="1:8" x14ac:dyDescent="0.25">
      <c r="A766" s="133"/>
      <c r="B766" s="133"/>
      <c r="C766" s="103"/>
      <c r="D766" s="103"/>
      <c r="E766" s="133"/>
      <c r="F766" s="133"/>
      <c r="G766" s="43">
        <v>0</v>
      </c>
      <c r="H766" s="43">
        <f>100+72+72</f>
        <v>244</v>
      </c>
    </row>
    <row r="767" spans="1:8" x14ac:dyDescent="0.25">
      <c r="A767" s="134"/>
      <c r="B767" s="134"/>
      <c r="C767" s="104"/>
      <c r="D767" s="104"/>
      <c r="E767" s="134"/>
      <c r="F767" s="134"/>
      <c r="G767" s="45"/>
      <c r="H767" s="43">
        <v>0</v>
      </c>
    </row>
    <row r="768" spans="1:8" ht="33" customHeight="1" x14ac:dyDescent="0.25">
      <c r="A768" s="102" t="s">
        <v>873</v>
      </c>
      <c r="B768" s="102" t="s">
        <v>896</v>
      </c>
      <c r="C768" s="102" t="s">
        <v>897</v>
      </c>
      <c r="D768" s="102" t="s">
        <v>898</v>
      </c>
      <c r="E768" s="102" t="s">
        <v>875</v>
      </c>
      <c r="F768" s="160" t="s">
        <v>899</v>
      </c>
      <c r="G768" s="43">
        <v>0</v>
      </c>
      <c r="H768" s="43">
        <v>0</v>
      </c>
    </row>
    <row r="769" spans="1:8" ht="33" customHeight="1" x14ac:dyDescent="0.25">
      <c r="A769" s="133"/>
      <c r="B769" s="133"/>
      <c r="C769" s="103"/>
      <c r="D769" s="103"/>
      <c r="E769" s="133"/>
      <c r="F769" s="133"/>
      <c r="G769" s="43">
        <v>0</v>
      </c>
      <c r="H769" s="43">
        <v>0</v>
      </c>
    </row>
    <row r="770" spans="1:8" ht="33" customHeight="1" x14ac:dyDescent="0.25">
      <c r="A770" s="134"/>
      <c r="B770" s="134"/>
      <c r="C770" s="104"/>
      <c r="D770" s="104"/>
      <c r="E770" s="134"/>
      <c r="F770" s="134"/>
      <c r="G770" s="45"/>
      <c r="H770" s="43">
        <v>0</v>
      </c>
    </row>
    <row r="771" spans="1:8" x14ac:dyDescent="0.25">
      <c r="A771" s="102" t="s">
        <v>873</v>
      </c>
      <c r="B771" s="102" t="s">
        <v>403</v>
      </c>
      <c r="C771" s="102" t="s">
        <v>900</v>
      </c>
      <c r="D771" s="102" t="s">
        <v>437</v>
      </c>
      <c r="E771" s="102" t="s">
        <v>875</v>
      </c>
      <c r="F771" s="160" t="s">
        <v>901</v>
      </c>
      <c r="G771" s="43">
        <v>0</v>
      </c>
      <c r="H771" s="43">
        <v>0</v>
      </c>
    </row>
    <row r="772" spans="1:8" x14ac:dyDescent="0.25">
      <c r="A772" s="133"/>
      <c r="B772" s="133"/>
      <c r="C772" s="103"/>
      <c r="D772" s="103"/>
      <c r="E772" s="133"/>
      <c r="F772" s="133"/>
      <c r="G772" s="43">
        <v>0</v>
      </c>
      <c r="H772" s="43">
        <v>0</v>
      </c>
    </row>
    <row r="773" spans="1:8" x14ac:dyDescent="0.25">
      <c r="A773" s="134"/>
      <c r="B773" s="134"/>
      <c r="C773" s="104"/>
      <c r="D773" s="104"/>
      <c r="E773" s="134"/>
      <c r="F773" s="134"/>
      <c r="G773" s="45"/>
      <c r="H773" s="43">
        <v>0</v>
      </c>
    </row>
    <row r="774" spans="1:8" x14ac:dyDescent="0.25">
      <c r="A774" s="102" t="s">
        <v>873</v>
      </c>
      <c r="B774" s="102" t="s">
        <v>877</v>
      </c>
      <c r="C774" s="102" t="s">
        <v>902</v>
      </c>
      <c r="D774" s="102" t="s">
        <v>903</v>
      </c>
      <c r="E774" s="102" t="s">
        <v>875</v>
      </c>
      <c r="F774" s="160" t="s">
        <v>904</v>
      </c>
      <c r="G774" s="43">
        <v>0</v>
      </c>
      <c r="H774" s="43">
        <v>0</v>
      </c>
    </row>
    <row r="775" spans="1:8" x14ac:dyDescent="0.25">
      <c r="A775" s="133"/>
      <c r="B775" s="133"/>
      <c r="C775" s="103"/>
      <c r="D775" s="103"/>
      <c r="E775" s="133"/>
      <c r="F775" s="133"/>
      <c r="G775" s="43">
        <v>0</v>
      </c>
      <c r="H775" s="43">
        <v>0</v>
      </c>
    </row>
    <row r="776" spans="1:8" x14ac:dyDescent="0.25">
      <c r="A776" s="134"/>
      <c r="B776" s="134"/>
      <c r="C776" s="104"/>
      <c r="D776" s="104"/>
      <c r="E776" s="134"/>
      <c r="F776" s="134"/>
      <c r="G776" s="45"/>
      <c r="H776" s="43">
        <v>0</v>
      </c>
    </row>
    <row r="777" spans="1:8" x14ac:dyDescent="0.25">
      <c r="A777" s="102" t="s">
        <v>873</v>
      </c>
      <c r="B777" s="102" t="s">
        <v>905</v>
      </c>
      <c r="C777" s="102" t="s">
        <v>906</v>
      </c>
      <c r="D777" s="102" t="s">
        <v>907</v>
      </c>
      <c r="E777" s="102" t="s">
        <v>875</v>
      </c>
      <c r="F777" s="160" t="s">
        <v>908</v>
      </c>
      <c r="G777" s="43">
        <v>0</v>
      </c>
      <c r="H777" s="43">
        <v>0</v>
      </c>
    </row>
    <row r="778" spans="1:8" x14ac:dyDescent="0.25">
      <c r="A778" s="133"/>
      <c r="B778" s="133"/>
      <c r="C778" s="103"/>
      <c r="D778" s="103"/>
      <c r="E778" s="133"/>
      <c r="F778" s="133"/>
      <c r="G778" s="43">
        <v>0</v>
      </c>
      <c r="H778" s="43">
        <v>0</v>
      </c>
    </row>
    <row r="779" spans="1:8" x14ac:dyDescent="0.25">
      <c r="A779" s="134"/>
      <c r="B779" s="134"/>
      <c r="C779" s="104"/>
      <c r="D779" s="104"/>
      <c r="E779" s="134"/>
      <c r="F779" s="134"/>
      <c r="G779" s="45"/>
      <c r="H779" s="43">
        <v>0</v>
      </c>
    </row>
    <row r="780" spans="1:8" x14ac:dyDescent="0.25">
      <c r="A780" s="102" t="s">
        <v>909</v>
      </c>
      <c r="B780" s="102" t="s">
        <v>910</v>
      </c>
      <c r="C780" s="102" t="s">
        <v>911</v>
      </c>
      <c r="D780" s="102" t="s">
        <v>912</v>
      </c>
      <c r="E780" s="159" t="s">
        <v>1153</v>
      </c>
      <c r="F780" s="102" t="s">
        <v>145</v>
      </c>
      <c r="G780" s="70">
        <v>0</v>
      </c>
      <c r="H780" s="71">
        <v>0</v>
      </c>
    </row>
    <row r="781" spans="1:8" x14ac:dyDescent="0.25">
      <c r="A781" s="103"/>
      <c r="B781" s="103"/>
      <c r="C781" s="103"/>
      <c r="D781" s="103"/>
      <c r="E781" s="133"/>
      <c r="F781" s="103"/>
      <c r="G781" s="71">
        <v>0</v>
      </c>
      <c r="H781" s="71">
        <v>0</v>
      </c>
    </row>
    <row r="782" spans="1:8" x14ac:dyDescent="0.25">
      <c r="A782" s="104"/>
      <c r="B782" s="104"/>
      <c r="C782" s="104"/>
      <c r="D782" s="104"/>
      <c r="E782" s="134"/>
      <c r="F782" s="104"/>
      <c r="G782" s="45"/>
      <c r="H782" s="71">
        <v>0</v>
      </c>
    </row>
    <row r="783" spans="1:8" x14ac:dyDescent="0.25">
      <c r="A783" s="102" t="s">
        <v>913</v>
      </c>
      <c r="B783" s="102" t="s">
        <v>914</v>
      </c>
      <c r="C783" s="102" t="s">
        <v>915</v>
      </c>
      <c r="D783" s="102" t="s">
        <v>916</v>
      </c>
      <c r="E783" s="159" t="s">
        <v>1153</v>
      </c>
      <c r="F783" s="102" t="s">
        <v>84</v>
      </c>
      <c r="G783" s="70">
        <v>0</v>
      </c>
      <c r="H783" s="71">
        <v>4773</v>
      </c>
    </row>
    <row r="784" spans="1:8" x14ac:dyDescent="0.25">
      <c r="A784" s="103"/>
      <c r="B784" s="103"/>
      <c r="C784" s="103"/>
      <c r="D784" s="133"/>
      <c r="E784" s="133"/>
      <c r="F784" s="103"/>
      <c r="G784" s="71">
        <v>1000</v>
      </c>
      <c r="H784" s="71">
        <v>0</v>
      </c>
    </row>
    <row r="785" spans="1:8" x14ac:dyDescent="0.25">
      <c r="A785" s="104"/>
      <c r="B785" s="104"/>
      <c r="C785" s="104"/>
      <c r="D785" s="134"/>
      <c r="E785" s="134"/>
      <c r="F785" s="104"/>
      <c r="G785" s="45"/>
      <c r="H785" s="71">
        <v>0</v>
      </c>
    </row>
    <row r="786" spans="1:8" x14ac:dyDescent="0.25">
      <c r="A786" s="102" t="s">
        <v>909</v>
      </c>
      <c r="B786" s="102" t="s">
        <v>917</v>
      </c>
      <c r="C786" s="102" t="s">
        <v>918</v>
      </c>
      <c r="D786" s="102" t="s">
        <v>919</v>
      </c>
      <c r="E786" s="159" t="s">
        <v>1153</v>
      </c>
      <c r="F786" s="102" t="s">
        <v>30</v>
      </c>
      <c r="G786" s="70">
        <v>0</v>
      </c>
      <c r="H786" s="71">
        <v>0</v>
      </c>
    </row>
    <row r="787" spans="1:8" x14ac:dyDescent="0.25">
      <c r="A787" s="103"/>
      <c r="B787" s="103"/>
      <c r="C787" s="103"/>
      <c r="D787" s="103"/>
      <c r="E787" s="133"/>
      <c r="F787" s="103"/>
      <c r="G787" s="71">
        <v>0</v>
      </c>
      <c r="H787" s="71">
        <v>0</v>
      </c>
    </row>
    <row r="788" spans="1:8" x14ac:dyDescent="0.25">
      <c r="A788" s="104"/>
      <c r="B788" s="104"/>
      <c r="C788" s="104"/>
      <c r="D788" s="104"/>
      <c r="E788" s="134"/>
      <c r="F788" s="104"/>
      <c r="G788" s="45"/>
      <c r="H788" s="71">
        <v>0</v>
      </c>
    </row>
    <row r="789" spans="1:8" x14ac:dyDescent="0.25">
      <c r="A789" s="102" t="s">
        <v>920</v>
      </c>
      <c r="B789" s="102" t="s">
        <v>921</v>
      </c>
      <c r="C789" s="102" t="s">
        <v>922</v>
      </c>
      <c r="D789" s="102" t="s">
        <v>923</v>
      </c>
      <c r="E789" s="159" t="s">
        <v>1153</v>
      </c>
      <c r="F789" s="102" t="s">
        <v>332</v>
      </c>
      <c r="G789" s="70">
        <v>952</v>
      </c>
      <c r="H789" s="71">
        <v>2599</v>
      </c>
    </row>
    <row r="790" spans="1:8" x14ac:dyDescent="0.25">
      <c r="A790" s="103"/>
      <c r="B790" s="103"/>
      <c r="C790" s="103"/>
      <c r="D790" s="103"/>
      <c r="E790" s="133"/>
      <c r="F790" s="103"/>
      <c r="G790" s="71">
        <v>941</v>
      </c>
      <c r="H790" s="71">
        <v>0</v>
      </c>
    </row>
    <row r="791" spans="1:8" x14ac:dyDescent="0.25">
      <c r="A791" s="104"/>
      <c r="B791" s="104"/>
      <c r="C791" s="104"/>
      <c r="D791" s="104"/>
      <c r="E791" s="134"/>
      <c r="F791" s="104"/>
      <c r="G791" s="45"/>
      <c r="H791" s="71">
        <v>0</v>
      </c>
    </row>
    <row r="792" spans="1:8" x14ac:dyDescent="0.25">
      <c r="A792" s="102" t="s">
        <v>924</v>
      </c>
      <c r="B792" s="102" t="s">
        <v>925</v>
      </c>
      <c r="C792" s="102" t="s">
        <v>926</v>
      </c>
      <c r="D792" s="102" t="s">
        <v>927</v>
      </c>
      <c r="E792" s="159" t="s">
        <v>1153</v>
      </c>
      <c r="F792" s="102" t="s">
        <v>148</v>
      </c>
      <c r="G792" s="70">
        <v>1087</v>
      </c>
      <c r="H792" s="71">
        <v>4229</v>
      </c>
    </row>
    <row r="793" spans="1:8" x14ac:dyDescent="0.25">
      <c r="A793" s="103"/>
      <c r="B793" s="103"/>
      <c r="C793" s="103"/>
      <c r="D793" s="103"/>
      <c r="E793" s="133"/>
      <c r="F793" s="103"/>
      <c r="G793" s="71">
        <v>979</v>
      </c>
      <c r="H793" s="71">
        <v>0</v>
      </c>
    </row>
    <row r="794" spans="1:8" x14ac:dyDescent="0.25">
      <c r="A794" s="104"/>
      <c r="B794" s="104"/>
      <c r="C794" s="104"/>
      <c r="D794" s="104"/>
      <c r="E794" s="134"/>
      <c r="F794" s="104"/>
      <c r="G794" s="45"/>
      <c r="H794" s="71">
        <v>0</v>
      </c>
    </row>
    <row r="795" spans="1:8" x14ac:dyDescent="0.25">
      <c r="A795" s="102" t="s">
        <v>928</v>
      </c>
      <c r="B795" s="102" t="s">
        <v>929</v>
      </c>
      <c r="C795" s="102" t="s">
        <v>930</v>
      </c>
      <c r="D795" s="102" t="s">
        <v>931</v>
      </c>
      <c r="E795" s="159" t="s">
        <v>1153</v>
      </c>
      <c r="F795" s="102" t="s">
        <v>164</v>
      </c>
      <c r="G795" s="70">
        <v>952</v>
      </c>
      <c r="H795" s="71">
        <v>5099</v>
      </c>
    </row>
    <row r="796" spans="1:8" x14ac:dyDescent="0.25">
      <c r="A796" s="103"/>
      <c r="B796" s="103"/>
      <c r="C796" s="103"/>
      <c r="D796" s="103"/>
      <c r="E796" s="133"/>
      <c r="F796" s="103"/>
      <c r="G796" s="71">
        <v>990</v>
      </c>
      <c r="H796" s="71">
        <v>0</v>
      </c>
    </row>
    <row r="797" spans="1:8" x14ac:dyDescent="0.25">
      <c r="A797" s="104"/>
      <c r="B797" s="104"/>
      <c r="C797" s="104"/>
      <c r="D797" s="104"/>
      <c r="E797" s="134"/>
      <c r="F797" s="104"/>
      <c r="G797" s="45"/>
      <c r="H797" s="71">
        <v>0</v>
      </c>
    </row>
    <row r="798" spans="1:8" x14ac:dyDescent="0.25">
      <c r="A798" s="102" t="s">
        <v>932</v>
      </c>
      <c r="B798" s="102" t="s">
        <v>933</v>
      </c>
      <c r="C798" s="102" t="s">
        <v>934</v>
      </c>
      <c r="D798" s="102" t="s">
        <v>935</v>
      </c>
      <c r="E798" s="159" t="s">
        <v>1153</v>
      </c>
      <c r="F798" s="102" t="s">
        <v>149</v>
      </c>
      <c r="G798" s="70">
        <v>0</v>
      </c>
      <c r="H798" s="71">
        <v>5099</v>
      </c>
    </row>
    <row r="799" spans="1:8" x14ac:dyDescent="0.25">
      <c r="A799" s="103"/>
      <c r="B799" s="103"/>
      <c r="C799" s="103"/>
      <c r="D799" s="103"/>
      <c r="E799" s="133"/>
      <c r="F799" s="103"/>
      <c r="G799" s="71">
        <v>948</v>
      </c>
      <c r="H799" s="71">
        <v>0</v>
      </c>
    </row>
    <row r="800" spans="1:8" x14ac:dyDescent="0.25">
      <c r="A800" s="104"/>
      <c r="B800" s="104"/>
      <c r="C800" s="104"/>
      <c r="D800" s="104"/>
      <c r="E800" s="134"/>
      <c r="F800" s="104"/>
      <c r="G800" s="45"/>
      <c r="H800" s="71">
        <v>0</v>
      </c>
    </row>
    <row r="801" spans="1:8" x14ac:dyDescent="0.25">
      <c r="A801" s="102" t="s">
        <v>936</v>
      </c>
      <c r="B801" s="102" t="s">
        <v>937</v>
      </c>
      <c r="C801" s="102" t="s">
        <v>422</v>
      </c>
      <c r="D801" s="102" t="s">
        <v>938</v>
      </c>
      <c r="E801" s="102" t="s">
        <v>1154</v>
      </c>
      <c r="F801" s="111" t="s">
        <v>939</v>
      </c>
      <c r="G801" s="72">
        <v>2550</v>
      </c>
      <c r="H801" s="72">
        <v>0</v>
      </c>
    </row>
    <row r="802" spans="1:8" x14ac:dyDescent="0.25">
      <c r="A802" s="103"/>
      <c r="B802" s="103"/>
      <c r="C802" s="103"/>
      <c r="D802" s="103"/>
      <c r="E802" s="103"/>
      <c r="F802" s="103"/>
      <c r="G802" s="72">
        <v>0</v>
      </c>
      <c r="H802" s="72">
        <v>0</v>
      </c>
    </row>
    <row r="803" spans="1:8" x14ac:dyDescent="0.25">
      <c r="A803" s="104"/>
      <c r="B803" s="104"/>
      <c r="C803" s="104"/>
      <c r="D803" s="104"/>
      <c r="E803" s="104"/>
      <c r="F803" s="104"/>
      <c r="G803" s="72"/>
      <c r="H803" s="72">
        <v>400</v>
      </c>
    </row>
    <row r="804" spans="1:8" x14ac:dyDescent="0.25">
      <c r="A804" s="102" t="s">
        <v>940</v>
      </c>
      <c r="B804" s="102" t="s">
        <v>941</v>
      </c>
      <c r="C804" s="150" t="s">
        <v>53</v>
      </c>
      <c r="D804" s="102" t="s">
        <v>942</v>
      </c>
      <c r="E804" s="102" t="s">
        <v>1154</v>
      </c>
      <c r="F804" s="111" t="s">
        <v>34</v>
      </c>
      <c r="G804" s="72">
        <v>2550</v>
      </c>
      <c r="H804" s="72">
        <v>4645.08</v>
      </c>
    </row>
    <row r="805" spans="1:8" x14ac:dyDescent="0.25">
      <c r="A805" s="103"/>
      <c r="B805" s="103"/>
      <c r="C805" s="151"/>
      <c r="D805" s="103"/>
      <c r="E805" s="103"/>
      <c r="F805" s="103"/>
      <c r="G805" s="40">
        <v>0</v>
      </c>
      <c r="H805" s="72">
        <v>0</v>
      </c>
    </row>
    <row r="806" spans="1:8" x14ac:dyDescent="0.25">
      <c r="A806" s="104"/>
      <c r="B806" s="104"/>
      <c r="C806" s="152"/>
      <c r="D806" s="104"/>
      <c r="E806" s="104"/>
      <c r="F806" s="104"/>
      <c r="G806" s="72"/>
      <c r="H806" s="72">
        <v>0</v>
      </c>
    </row>
    <row r="807" spans="1:8" ht="15" customHeight="1" x14ac:dyDescent="0.25">
      <c r="A807" s="102" t="s">
        <v>943</v>
      </c>
      <c r="B807" s="102" t="s">
        <v>944</v>
      </c>
      <c r="C807" s="102" t="s">
        <v>472</v>
      </c>
      <c r="D807" s="102" t="s">
        <v>945</v>
      </c>
      <c r="E807" s="102" t="s">
        <v>1154</v>
      </c>
      <c r="F807" s="102" t="s">
        <v>147</v>
      </c>
      <c r="G807" s="72">
        <v>2550</v>
      </c>
      <c r="H807" s="72">
        <v>3190</v>
      </c>
    </row>
    <row r="808" spans="1:8" ht="15" customHeight="1" x14ac:dyDescent="0.25">
      <c r="A808" s="103"/>
      <c r="B808" s="103"/>
      <c r="C808" s="103"/>
      <c r="D808" s="103"/>
      <c r="E808" s="103"/>
      <c r="F808" s="103"/>
      <c r="G808" s="72"/>
      <c r="H808" s="72">
        <v>0</v>
      </c>
    </row>
    <row r="809" spans="1:8" ht="15" customHeight="1" x14ac:dyDescent="0.25">
      <c r="A809" s="104"/>
      <c r="B809" s="104"/>
      <c r="C809" s="103"/>
      <c r="D809" s="103"/>
      <c r="E809" s="104"/>
      <c r="F809" s="104"/>
      <c r="G809" s="72"/>
      <c r="H809" s="72">
        <v>0</v>
      </c>
    </row>
    <row r="810" spans="1:8" ht="15" customHeight="1" x14ac:dyDescent="0.25">
      <c r="A810" s="102" t="s">
        <v>946</v>
      </c>
      <c r="B810" s="150" t="s">
        <v>947</v>
      </c>
      <c r="C810" s="102" t="s">
        <v>472</v>
      </c>
      <c r="D810" s="115" t="s">
        <v>945</v>
      </c>
      <c r="E810" s="115" t="s">
        <v>1154</v>
      </c>
      <c r="F810" s="102" t="s">
        <v>147</v>
      </c>
      <c r="G810" s="72">
        <v>2550</v>
      </c>
      <c r="H810" s="72">
        <v>3190</v>
      </c>
    </row>
    <row r="811" spans="1:8" ht="15" customHeight="1" x14ac:dyDescent="0.25">
      <c r="A811" s="103"/>
      <c r="B811" s="151"/>
      <c r="C811" s="103"/>
      <c r="D811" s="115"/>
      <c r="E811" s="115"/>
      <c r="F811" s="103"/>
      <c r="G811" s="72"/>
      <c r="H811" s="72">
        <v>0</v>
      </c>
    </row>
    <row r="812" spans="1:8" ht="15" customHeight="1" x14ac:dyDescent="0.25">
      <c r="A812" s="104"/>
      <c r="B812" s="152"/>
      <c r="C812" s="104"/>
      <c r="D812" s="115"/>
      <c r="E812" s="115"/>
      <c r="F812" s="104"/>
      <c r="G812" s="72"/>
      <c r="H812" s="72">
        <v>0</v>
      </c>
    </row>
    <row r="813" spans="1:8" ht="15" customHeight="1" x14ac:dyDescent="0.25">
      <c r="A813" s="102" t="s">
        <v>948</v>
      </c>
      <c r="B813" s="150" t="s">
        <v>949</v>
      </c>
      <c r="C813" s="102" t="s">
        <v>53</v>
      </c>
      <c r="D813" s="150" t="s">
        <v>950</v>
      </c>
      <c r="E813" s="102" t="s">
        <v>1154</v>
      </c>
      <c r="F813" s="102" t="s">
        <v>146</v>
      </c>
      <c r="G813" s="72">
        <v>2550</v>
      </c>
      <c r="H813" s="72">
        <v>6922</v>
      </c>
    </row>
    <row r="814" spans="1:8" ht="15" customHeight="1" x14ac:dyDescent="0.25">
      <c r="A814" s="103"/>
      <c r="B814" s="151"/>
      <c r="C814" s="103"/>
      <c r="D814" s="151"/>
      <c r="E814" s="103"/>
      <c r="F814" s="103"/>
      <c r="G814" s="72"/>
      <c r="H814" s="72">
        <v>0</v>
      </c>
    </row>
    <row r="815" spans="1:8" ht="15" customHeight="1" x14ac:dyDescent="0.25">
      <c r="A815" s="104"/>
      <c r="B815" s="152"/>
      <c r="C815" s="104"/>
      <c r="D815" s="152"/>
      <c r="E815" s="104"/>
      <c r="F815" s="104"/>
      <c r="G815" s="72"/>
      <c r="H815" s="72">
        <v>0</v>
      </c>
    </row>
    <row r="816" spans="1:8" x14ac:dyDescent="0.25">
      <c r="A816" s="102" t="s">
        <v>951</v>
      </c>
      <c r="B816" s="150" t="s">
        <v>937</v>
      </c>
      <c r="C816" s="102" t="s">
        <v>422</v>
      </c>
      <c r="D816" s="150" t="s">
        <v>938</v>
      </c>
      <c r="E816" s="115" t="s">
        <v>1154</v>
      </c>
      <c r="F816" s="102" t="s">
        <v>952</v>
      </c>
      <c r="G816" s="72">
        <v>2550</v>
      </c>
      <c r="H816" s="72">
        <v>0</v>
      </c>
    </row>
    <row r="817" spans="1:8" x14ac:dyDescent="0.25">
      <c r="A817" s="103"/>
      <c r="B817" s="151"/>
      <c r="C817" s="103"/>
      <c r="D817" s="151"/>
      <c r="E817" s="115"/>
      <c r="F817" s="103"/>
      <c r="G817" s="72"/>
      <c r="H817" s="72">
        <v>0</v>
      </c>
    </row>
    <row r="818" spans="1:8" x14ac:dyDescent="0.25">
      <c r="A818" s="104"/>
      <c r="B818" s="152"/>
      <c r="C818" s="104"/>
      <c r="D818" s="152"/>
      <c r="E818" s="115"/>
      <c r="F818" s="104"/>
      <c r="G818" s="72"/>
      <c r="H818" s="72">
        <v>0</v>
      </c>
    </row>
    <row r="819" spans="1:8" x14ac:dyDescent="0.25">
      <c r="A819" s="102" t="s">
        <v>953</v>
      </c>
      <c r="B819" s="150" t="s">
        <v>937</v>
      </c>
      <c r="C819" s="102" t="s">
        <v>422</v>
      </c>
      <c r="D819" s="102" t="s">
        <v>938</v>
      </c>
      <c r="E819" s="153" t="s">
        <v>1154</v>
      </c>
      <c r="F819" s="102" t="s">
        <v>954</v>
      </c>
      <c r="G819" s="72">
        <v>2550</v>
      </c>
      <c r="H819" s="72">
        <v>0</v>
      </c>
    </row>
    <row r="820" spans="1:8" x14ac:dyDescent="0.25">
      <c r="A820" s="103"/>
      <c r="B820" s="151"/>
      <c r="C820" s="103"/>
      <c r="D820" s="103"/>
      <c r="E820" s="154"/>
      <c r="F820" s="103"/>
      <c r="G820" s="72"/>
      <c r="H820" s="72">
        <v>0</v>
      </c>
    </row>
    <row r="821" spans="1:8" x14ac:dyDescent="0.25">
      <c r="A821" s="104"/>
      <c r="B821" s="152"/>
      <c r="C821" s="104"/>
      <c r="D821" s="104"/>
      <c r="E821" s="155"/>
      <c r="F821" s="104"/>
      <c r="G821" s="72"/>
      <c r="H821" s="72">
        <v>744.06</v>
      </c>
    </row>
    <row r="822" spans="1:8" ht="15" customHeight="1" x14ac:dyDescent="0.25">
      <c r="A822" s="121" t="s">
        <v>955</v>
      </c>
      <c r="B822" s="156" t="s">
        <v>1170</v>
      </c>
      <c r="C822" s="147" t="s">
        <v>956</v>
      </c>
      <c r="D822" s="89" t="s">
        <v>714</v>
      </c>
      <c r="E822" s="93" t="s">
        <v>957</v>
      </c>
      <c r="F822" s="93" t="s">
        <v>958</v>
      </c>
      <c r="G822" s="73">
        <v>0</v>
      </c>
      <c r="H822" s="73">
        <v>0</v>
      </c>
    </row>
    <row r="823" spans="1:8" x14ac:dyDescent="0.25">
      <c r="A823" s="122"/>
      <c r="B823" s="157"/>
      <c r="C823" s="148"/>
      <c r="D823" s="90"/>
      <c r="E823" s="94"/>
      <c r="F823" s="94"/>
      <c r="G823" s="73">
        <v>0</v>
      </c>
      <c r="H823" s="73">
        <v>0</v>
      </c>
    </row>
    <row r="824" spans="1:8" ht="15" customHeight="1" x14ac:dyDescent="0.25">
      <c r="A824" s="123"/>
      <c r="B824" s="158"/>
      <c r="C824" s="149"/>
      <c r="D824" s="91"/>
      <c r="E824" s="95"/>
      <c r="F824" s="95"/>
      <c r="G824" s="73"/>
      <c r="H824" s="73">
        <v>0</v>
      </c>
    </row>
    <row r="825" spans="1:8" ht="20.100000000000001" customHeight="1" x14ac:dyDescent="0.25">
      <c r="A825" s="96" t="s">
        <v>959</v>
      </c>
      <c r="B825" s="145" t="s">
        <v>960</v>
      </c>
      <c r="C825" s="148" t="s">
        <v>961</v>
      </c>
      <c r="D825" s="90" t="s">
        <v>962</v>
      </c>
      <c r="E825" s="99" t="s">
        <v>957</v>
      </c>
      <c r="F825" s="90" t="s">
        <v>145</v>
      </c>
      <c r="G825" s="74">
        <v>1759.85</v>
      </c>
      <c r="H825" s="74">
        <v>0</v>
      </c>
    </row>
    <row r="826" spans="1:8" ht="20.100000000000001" customHeight="1" x14ac:dyDescent="0.25">
      <c r="A826" s="97"/>
      <c r="B826" s="145"/>
      <c r="C826" s="148"/>
      <c r="D826" s="90"/>
      <c r="E826" s="100"/>
      <c r="F826" s="90"/>
      <c r="G826" s="35">
        <v>600</v>
      </c>
      <c r="H826" s="74">
        <v>437</v>
      </c>
    </row>
    <row r="827" spans="1:8" ht="20.100000000000001" customHeight="1" x14ac:dyDescent="0.25">
      <c r="A827" s="98"/>
      <c r="B827" s="146"/>
      <c r="C827" s="149"/>
      <c r="D827" s="91"/>
      <c r="E827" s="101"/>
      <c r="F827" s="91"/>
      <c r="G827" s="74"/>
      <c r="H827" s="74">
        <v>0</v>
      </c>
    </row>
    <row r="828" spans="1:8" x14ac:dyDescent="0.25">
      <c r="A828" s="96" t="s">
        <v>963</v>
      </c>
      <c r="B828" s="142" t="s">
        <v>964</v>
      </c>
      <c r="C828" s="147" t="s">
        <v>965</v>
      </c>
      <c r="D828" s="89" t="s">
        <v>966</v>
      </c>
      <c r="E828" s="99" t="s">
        <v>957</v>
      </c>
      <c r="F828" s="89" t="s">
        <v>147</v>
      </c>
      <c r="G828" s="74">
        <v>1765</v>
      </c>
      <c r="H828" s="74">
        <v>0</v>
      </c>
    </row>
    <row r="829" spans="1:8" x14ac:dyDescent="0.25">
      <c r="A829" s="97"/>
      <c r="B829" s="145"/>
      <c r="C829" s="148"/>
      <c r="D829" s="90"/>
      <c r="E829" s="100"/>
      <c r="F829" s="90"/>
      <c r="G829" s="35">
        <v>0</v>
      </c>
      <c r="H829" s="74">
        <v>518</v>
      </c>
    </row>
    <row r="830" spans="1:8" x14ac:dyDescent="0.25">
      <c r="A830" s="98"/>
      <c r="B830" s="146"/>
      <c r="C830" s="149"/>
      <c r="D830" s="91"/>
      <c r="E830" s="101"/>
      <c r="F830" s="91"/>
      <c r="G830" s="74"/>
      <c r="H830" s="74">
        <v>0</v>
      </c>
    </row>
    <row r="831" spans="1:8" x14ac:dyDescent="0.25">
      <c r="A831" s="96" t="s">
        <v>967</v>
      </c>
      <c r="B831" s="142" t="s">
        <v>968</v>
      </c>
      <c r="C831" s="147" t="s">
        <v>969</v>
      </c>
      <c r="D831" s="89" t="s">
        <v>970</v>
      </c>
      <c r="E831" s="99" t="s">
        <v>957</v>
      </c>
      <c r="F831" s="89" t="s">
        <v>84</v>
      </c>
      <c r="G831" s="74">
        <v>1692</v>
      </c>
      <c r="H831" s="74">
        <v>0</v>
      </c>
    </row>
    <row r="832" spans="1:8" x14ac:dyDescent="0.25">
      <c r="A832" s="97"/>
      <c r="B832" s="145"/>
      <c r="C832" s="148"/>
      <c r="D832" s="90"/>
      <c r="E832" s="100"/>
      <c r="F832" s="90"/>
      <c r="G832" s="35">
        <v>0</v>
      </c>
      <c r="H832" s="74">
        <v>538</v>
      </c>
    </row>
    <row r="833" spans="1:8" x14ac:dyDescent="0.25">
      <c r="A833" s="98"/>
      <c r="B833" s="146"/>
      <c r="C833" s="149"/>
      <c r="D833" s="91"/>
      <c r="E833" s="101"/>
      <c r="F833" s="91"/>
      <c r="G833" s="74"/>
      <c r="H833" s="74">
        <v>0</v>
      </c>
    </row>
    <row r="834" spans="1:8" x14ac:dyDescent="0.25">
      <c r="A834" s="99" t="s">
        <v>971</v>
      </c>
      <c r="B834" s="142" t="s">
        <v>972</v>
      </c>
      <c r="C834" s="147" t="s">
        <v>973</v>
      </c>
      <c r="D834" s="89" t="s">
        <v>974</v>
      </c>
      <c r="E834" s="99" t="s">
        <v>957</v>
      </c>
      <c r="F834" s="89" t="s">
        <v>30</v>
      </c>
      <c r="G834" s="74">
        <v>1454</v>
      </c>
      <c r="H834" s="74">
        <v>0</v>
      </c>
    </row>
    <row r="835" spans="1:8" x14ac:dyDescent="0.25">
      <c r="A835" s="100"/>
      <c r="B835" s="145"/>
      <c r="C835" s="148"/>
      <c r="D835" s="90"/>
      <c r="E835" s="100"/>
      <c r="F835" s="90"/>
      <c r="G835" s="35">
        <v>830</v>
      </c>
      <c r="H835" s="74">
        <v>2338.3200000000002</v>
      </c>
    </row>
    <row r="836" spans="1:8" x14ac:dyDescent="0.25">
      <c r="A836" s="101"/>
      <c r="B836" s="146"/>
      <c r="C836" s="149"/>
      <c r="D836" s="91"/>
      <c r="E836" s="101"/>
      <c r="F836" s="91"/>
      <c r="G836" s="74"/>
      <c r="H836" s="74">
        <v>0</v>
      </c>
    </row>
    <row r="837" spans="1:8" ht="20.100000000000001" customHeight="1" x14ac:dyDescent="0.25">
      <c r="A837" s="96" t="s">
        <v>975</v>
      </c>
      <c r="B837" s="142" t="s">
        <v>972</v>
      </c>
      <c r="C837" s="86" t="s">
        <v>976</v>
      </c>
      <c r="D837" s="89" t="s">
        <v>977</v>
      </c>
      <c r="E837" s="18"/>
      <c r="F837" s="19"/>
      <c r="G837" s="74">
        <v>1050</v>
      </c>
      <c r="H837" s="74">
        <v>0</v>
      </c>
    </row>
    <row r="838" spans="1:8" ht="20.100000000000001" customHeight="1" x14ac:dyDescent="0.25">
      <c r="A838" s="97"/>
      <c r="B838" s="97"/>
      <c r="C838" s="87"/>
      <c r="D838" s="90"/>
      <c r="E838" s="20" t="s">
        <v>957</v>
      </c>
      <c r="F838" s="21" t="s">
        <v>332</v>
      </c>
      <c r="G838" s="74">
        <v>0</v>
      </c>
      <c r="H838" s="74">
        <v>0</v>
      </c>
    </row>
    <row r="839" spans="1:8" ht="20.100000000000001" customHeight="1" x14ac:dyDescent="0.25">
      <c r="A839" s="98"/>
      <c r="B839" s="98"/>
      <c r="C839" s="88"/>
      <c r="D839" s="91"/>
      <c r="E839" s="22"/>
      <c r="F839" s="23"/>
      <c r="G839" s="74"/>
      <c r="H839" s="74">
        <v>0</v>
      </c>
    </row>
    <row r="840" spans="1:8" ht="15" customHeight="1" x14ac:dyDescent="0.25">
      <c r="A840" s="96" t="s">
        <v>978</v>
      </c>
      <c r="B840" s="96" t="s">
        <v>979</v>
      </c>
      <c r="C840" s="93" t="s">
        <v>980</v>
      </c>
      <c r="D840" s="93" t="s">
        <v>981</v>
      </c>
      <c r="E840" s="99" t="s">
        <v>957</v>
      </c>
      <c r="F840" s="93" t="s">
        <v>148</v>
      </c>
      <c r="G840" s="74">
        <v>1289</v>
      </c>
      <c r="H840" s="74">
        <v>0</v>
      </c>
    </row>
    <row r="841" spans="1:8" x14ac:dyDescent="0.25">
      <c r="A841" s="97"/>
      <c r="B841" s="97"/>
      <c r="C841" s="94"/>
      <c r="D841" s="94"/>
      <c r="E841" s="100"/>
      <c r="F841" s="94"/>
      <c r="G841" s="74">
        <v>555</v>
      </c>
      <c r="H841" s="74">
        <v>2791</v>
      </c>
    </row>
    <row r="842" spans="1:8" x14ac:dyDescent="0.25">
      <c r="A842" s="98"/>
      <c r="B842" s="98"/>
      <c r="C842" s="95"/>
      <c r="D842" s="95"/>
      <c r="E842" s="101"/>
      <c r="F842" s="95"/>
      <c r="G842" s="74"/>
      <c r="H842" s="74">
        <v>0</v>
      </c>
    </row>
    <row r="843" spans="1:8" ht="15" customHeight="1" x14ac:dyDescent="0.25">
      <c r="A843" s="96" t="s">
        <v>955</v>
      </c>
      <c r="B843" s="96" t="s">
        <v>1170</v>
      </c>
      <c r="C843" s="93" t="s">
        <v>982</v>
      </c>
      <c r="D843" s="93" t="s">
        <v>983</v>
      </c>
      <c r="E843" s="99" t="s">
        <v>957</v>
      </c>
      <c r="F843" s="93" t="s">
        <v>164</v>
      </c>
      <c r="G843" s="74">
        <v>0</v>
      </c>
      <c r="H843" s="74">
        <v>0</v>
      </c>
    </row>
    <row r="844" spans="1:8" x14ac:dyDescent="0.25">
      <c r="A844" s="97"/>
      <c r="B844" s="97"/>
      <c r="C844" s="94"/>
      <c r="D844" s="94"/>
      <c r="E844" s="100"/>
      <c r="F844" s="94"/>
      <c r="G844" s="74">
        <v>0</v>
      </c>
      <c r="H844" s="74">
        <v>0</v>
      </c>
    </row>
    <row r="845" spans="1:8" x14ac:dyDescent="0.25">
      <c r="A845" s="98"/>
      <c r="B845" s="98"/>
      <c r="C845" s="95"/>
      <c r="D845" s="95"/>
      <c r="E845" s="101"/>
      <c r="F845" s="95"/>
      <c r="G845" s="74"/>
      <c r="H845" s="74">
        <v>0</v>
      </c>
    </row>
    <row r="846" spans="1:8" ht="24.95" customHeight="1" x14ac:dyDescent="0.25">
      <c r="A846" s="143" t="s">
        <v>986</v>
      </c>
      <c r="B846" s="143" t="s">
        <v>611</v>
      </c>
      <c r="C846" s="116" t="s">
        <v>984</v>
      </c>
      <c r="D846" s="116" t="s">
        <v>985</v>
      </c>
      <c r="E846" s="144" t="s">
        <v>957</v>
      </c>
      <c r="F846" s="116" t="s">
        <v>149</v>
      </c>
      <c r="G846" s="74">
        <v>0</v>
      </c>
      <c r="H846" s="74">
        <v>0</v>
      </c>
    </row>
    <row r="847" spans="1:8" ht="24.95" customHeight="1" x14ac:dyDescent="0.25">
      <c r="A847" s="143"/>
      <c r="B847" s="143"/>
      <c r="C847" s="116"/>
      <c r="D847" s="116"/>
      <c r="E847" s="144"/>
      <c r="F847" s="116"/>
      <c r="G847" s="35">
        <v>0</v>
      </c>
      <c r="H847" s="74">
        <v>496</v>
      </c>
    </row>
    <row r="848" spans="1:8" ht="24.95" customHeight="1" x14ac:dyDescent="0.25">
      <c r="A848" s="143"/>
      <c r="B848" s="143"/>
      <c r="C848" s="116"/>
      <c r="D848" s="116"/>
      <c r="E848" s="144"/>
      <c r="F848" s="116"/>
      <c r="G848" s="74"/>
      <c r="H848" s="74">
        <v>0</v>
      </c>
    </row>
    <row r="849" spans="1:8" ht="14.25" customHeight="1" x14ac:dyDescent="0.25">
      <c r="A849" s="116" t="s">
        <v>987</v>
      </c>
      <c r="B849" s="116" t="s">
        <v>1155</v>
      </c>
      <c r="C849" s="116" t="s">
        <v>1157</v>
      </c>
      <c r="D849" s="116" t="s">
        <v>1161</v>
      </c>
      <c r="E849" s="116" t="s">
        <v>1165</v>
      </c>
      <c r="F849" s="139" t="s">
        <v>319</v>
      </c>
      <c r="G849" s="56">
        <v>1478.75</v>
      </c>
      <c r="H849" s="56"/>
    </row>
    <row r="850" spans="1:8" x14ac:dyDescent="0.25">
      <c r="A850" s="116"/>
      <c r="B850" s="116"/>
      <c r="C850" s="116"/>
      <c r="D850" s="116"/>
      <c r="E850" s="116"/>
      <c r="F850" s="140"/>
      <c r="G850" s="56">
        <v>1000</v>
      </c>
      <c r="H850" s="35">
        <v>0</v>
      </c>
    </row>
    <row r="851" spans="1:8" x14ac:dyDescent="0.25">
      <c r="A851" s="116"/>
      <c r="B851" s="116"/>
      <c r="C851" s="116"/>
      <c r="D851" s="116"/>
      <c r="E851" s="116"/>
      <c r="F851" s="141"/>
      <c r="G851" s="56"/>
      <c r="H851" s="56"/>
    </row>
    <row r="852" spans="1:8" x14ac:dyDescent="0.25">
      <c r="A852" s="116" t="s">
        <v>988</v>
      </c>
      <c r="B852" s="116" t="s">
        <v>1156</v>
      </c>
      <c r="C852" s="116" t="s">
        <v>1158</v>
      </c>
      <c r="D852" s="116" t="s">
        <v>1162</v>
      </c>
      <c r="E852" s="116" t="s">
        <v>1165</v>
      </c>
      <c r="F852" s="138" t="s">
        <v>84</v>
      </c>
      <c r="G852" s="56">
        <v>1478.75</v>
      </c>
      <c r="H852" s="56"/>
    </row>
    <row r="853" spans="1:8" x14ac:dyDescent="0.25">
      <c r="A853" s="116"/>
      <c r="B853" s="116"/>
      <c r="C853" s="116"/>
      <c r="D853" s="116"/>
      <c r="E853" s="116"/>
      <c r="F853" s="116"/>
      <c r="G853" s="56">
        <v>1000</v>
      </c>
      <c r="H853" s="35">
        <v>0</v>
      </c>
    </row>
    <row r="854" spans="1:8" x14ac:dyDescent="0.25">
      <c r="A854" s="116"/>
      <c r="B854" s="116"/>
      <c r="C854" s="116"/>
      <c r="D854" s="116"/>
      <c r="E854" s="116"/>
      <c r="F854" s="116"/>
      <c r="G854" s="56"/>
      <c r="H854" s="56"/>
    </row>
    <row r="855" spans="1:8" x14ac:dyDescent="0.25">
      <c r="A855" s="116" t="s">
        <v>989</v>
      </c>
      <c r="B855" s="116" t="s">
        <v>724</v>
      </c>
      <c r="C855" s="116" t="s">
        <v>1159</v>
      </c>
      <c r="D855" s="116" t="s">
        <v>1163</v>
      </c>
      <c r="E855" s="116" t="s">
        <v>1165</v>
      </c>
      <c r="F855" s="138" t="s">
        <v>1128</v>
      </c>
      <c r="G855" s="56">
        <v>0</v>
      </c>
      <c r="H855" s="56"/>
    </row>
    <row r="856" spans="1:8" x14ac:dyDescent="0.25">
      <c r="A856" s="116"/>
      <c r="B856" s="116"/>
      <c r="C856" s="116"/>
      <c r="D856" s="116"/>
      <c r="E856" s="116"/>
      <c r="F856" s="116"/>
      <c r="G856" s="56">
        <v>284.89999999999998</v>
      </c>
      <c r="H856" s="56">
        <v>2226</v>
      </c>
    </row>
    <row r="857" spans="1:8" x14ac:dyDescent="0.25">
      <c r="A857" s="116"/>
      <c r="B857" s="116"/>
      <c r="C857" s="116"/>
      <c r="D857" s="116"/>
      <c r="E857" s="116"/>
      <c r="F857" s="116"/>
      <c r="G857" s="56"/>
      <c r="H857" s="56"/>
    </row>
    <row r="858" spans="1:8" x14ac:dyDescent="0.25">
      <c r="A858" s="116" t="s">
        <v>990</v>
      </c>
      <c r="B858" s="116" t="s">
        <v>90</v>
      </c>
      <c r="C858" s="116" t="s">
        <v>1160</v>
      </c>
      <c r="D858" s="116" t="s">
        <v>1164</v>
      </c>
      <c r="E858" s="116" t="s">
        <v>1165</v>
      </c>
      <c r="F858" s="138" t="s">
        <v>26</v>
      </c>
      <c r="G858" s="56">
        <v>1715.35</v>
      </c>
      <c r="H858" s="56"/>
    </row>
    <row r="859" spans="1:8" x14ac:dyDescent="0.25">
      <c r="A859" s="116"/>
      <c r="B859" s="116"/>
      <c r="C859" s="116"/>
      <c r="D859" s="116"/>
      <c r="E859" s="116"/>
      <c r="F859" s="116"/>
      <c r="G859" s="56"/>
      <c r="H859" s="35">
        <v>0</v>
      </c>
    </row>
    <row r="860" spans="1:8" x14ac:dyDescent="0.25">
      <c r="A860" s="116"/>
      <c r="B860" s="116"/>
      <c r="C860" s="116"/>
      <c r="D860" s="116"/>
      <c r="E860" s="116"/>
      <c r="F860" s="116"/>
      <c r="G860" s="56"/>
      <c r="H860" s="56"/>
    </row>
    <row r="861" spans="1:8" x14ac:dyDescent="0.25">
      <c r="A861" s="31" t="s">
        <v>991</v>
      </c>
      <c r="B861" s="103" t="s">
        <v>992</v>
      </c>
      <c r="C861" s="103" t="s">
        <v>993</v>
      </c>
      <c r="D861" s="103" t="str">
        <f>+C861</f>
        <v>DEONTOLOGÍA EN EL EJERCICIO PROFESIONAL, JURÍDICO Y CRIMINOLÓGICO</v>
      </c>
      <c r="E861" s="103" t="s">
        <v>994</v>
      </c>
      <c r="F861" s="112" t="s">
        <v>850</v>
      </c>
      <c r="G861" s="62">
        <v>1725</v>
      </c>
      <c r="H861" s="35">
        <v>4971.13</v>
      </c>
    </row>
    <row r="862" spans="1:8" x14ac:dyDescent="0.25">
      <c r="A862" s="24" t="s">
        <v>995</v>
      </c>
      <c r="B862" s="103"/>
      <c r="C862" s="103"/>
      <c r="D862" s="103"/>
      <c r="E862" s="103"/>
      <c r="F862" s="133"/>
      <c r="G862" s="62">
        <v>825</v>
      </c>
      <c r="H862" s="62">
        <v>0</v>
      </c>
    </row>
    <row r="863" spans="1:8" x14ac:dyDescent="0.25">
      <c r="A863" s="2"/>
      <c r="B863" s="104"/>
      <c r="C863" s="104"/>
      <c r="D863" s="104"/>
      <c r="E863" s="104"/>
      <c r="F863" s="134"/>
      <c r="G863" s="75"/>
      <c r="H863" s="62">
        <v>540</v>
      </c>
    </row>
    <row r="864" spans="1:8" ht="20.100000000000001" customHeight="1" x14ac:dyDescent="0.25">
      <c r="A864" s="24" t="s">
        <v>996</v>
      </c>
      <c r="B864" s="102" t="s">
        <v>997</v>
      </c>
      <c r="C864" s="102" t="s">
        <v>998</v>
      </c>
      <c r="D864" s="102" t="str">
        <f>+C864</f>
        <v>DERECHOS HUMANOS: CÓMO SON IMPACTADOS POR LOS MEDIOS ALTERNATIVOS DE SOLUCIÓN DE CONFLICTOS</v>
      </c>
      <c r="E864" s="102" t="s">
        <v>994</v>
      </c>
      <c r="F864" s="111" t="s">
        <v>16</v>
      </c>
      <c r="G864" s="62">
        <v>1725</v>
      </c>
      <c r="H864" s="35">
        <f>1501.15+2824</f>
        <v>4325.1499999999996</v>
      </c>
    </row>
    <row r="865" spans="1:8" ht="20.100000000000001" customHeight="1" x14ac:dyDescent="0.25">
      <c r="A865" s="24" t="s">
        <v>995</v>
      </c>
      <c r="B865" s="103"/>
      <c r="C865" s="103"/>
      <c r="D865" s="103"/>
      <c r="E865" s="103"/>
      <c r="F865" s="133"/>
      <c r="G865" s="62">
        <v>618.79999999999995</v>
      </c>
      <c r="H865" s="62">
        <v>0</v>
      </c>
    </row>
    <row r="866" spans="1:8" ht="20.100000000000001" customHeight="1" x14ac:dyDescent="0.25">
      <c r="A866" s="2"/>
      <c r="B866" s="104"/>
      <c r="C866" s="104"/>
      <c r="D866" s="104"/>
      <c r="E866" s="104"/>
      <c r="F866" s="134"/>
      <c r="G866" s="75"/>
      <c r="H866" s="62">
        <v>250</v>
      </c>
    </row>
    <row r="867" spans="1:8" ht="20.100000000000001" customHeight="1" x14ac:dyDescent="0.25">
      <c r="A867" s="24" t="s">
        <v>1170</v>
      </c>
      <c r="B867" s="102" t="s">
        <v>402</v>
      </c>
      <c r="C867" s="102" t="s">
        <v>999</v>
      </c>
      <c r="D867" s="102" t="str">
        <f>+C867</f>
        <v>CAPACITACION EN EL USO DE LAS HERRAMIENTAS DE LOS SISTEMAS ELECTRONICOS DE CONSULTA DE TESIS Y EJECUTORIAS</v>
      </c>
      <c r="E867" s="102" t="s">
        <v>994</v>
      </c>
      <c r="F867" s="111" t="s">
        <v>1000</v>
      </c>
      <c r="G867" s="62">
        <v>0</v>
      </c>
      <c r="H867" s="35">
        <v>0</v>
      </c>
    </row>
    <row r="868" spans="1:8" ht="20.100000000000001" customHeight="1" x14ac:dyDescent="0.25">
      <c r="A868" s="24" t="s">
        <v>995</v>
      </c>
      <c r="B868" s="103"/>
      <c r="C868" s="103"/>
      <c r="D868" s="103"/>
      <c r="E868" s="103"/>
      <c r="F868" s="133"/>
      <c r="G868" s="62">
        <v>0</v>
      </c>
      <c r="H868" s="62">
        <v>0</v>
      </c>
    </row>
    <row r="869" spans="1:8" ht="20.100000000000001" customHeight="1" x14ac:dyDescent="0.25">
      <c r="A869" s="2"/>
      <c r="B869" s="104"/>
      <c r="C869" s="104"/>
      <c r="D869" s="104"/>
      <c r="E869" s="104"/>
      <c r="F869" s="134"/>
      <c r="G869" s="75"/>
      <c r="H869" s="62">
        <v>0</v>
      </c>
    </row>
    <row r="870" spans="1:8" x14ac:dyDescent="0.25">
      <c r="A870" s="24" t="s">
        <v>1170</v>
      </c>
      <c r="B870" s="102" t="s">
        <v>1001</v>
      </c>
      <c r="C870" s="102" t="s">
        <v>1002</v>
      </c>
      <c r="D870" s="102" t="str">
        <f>+C870</f>
        <v>ESCUELA DE LA JUSTICIA</v>
      </c>
      <c r="E870" s="102" t="s">
        <v>994</v>
      </c>
      <c r="F870" s="111" t="s">
        <v>289</v>
      </c>
      <c r="G870" s="62">
        <v>0</v>
      </c>
      <c r="H870" s="35">
        <v>0</v>
      </c>
    </row>
    <row r="871" spans="1:8" x14ac:dyDescent="0.25">
      <c r="A871" s="24" t="s">
        <v>995</v>
      </c>
      <c r="B871" s="103"/>
      <c r="C871" s="103"/>
      <c r="D871" s="103"/>
      <c r="E871" s="103"/>
      <c r="F871" s="133"/>
      <c r="G871" s="62">
        <v>0</v>
      </c>
      <c r="H871" s="62">
        <v>0</v>
      </c>
    </row>
    <row r="872" spans="1:8" x14ac:dyDescent="0.25">
      <c r="A872" s="2"/>
      <c r="B872" s="104"/>
      <c r="C872" s="104"/>
      <c r="D872" s="104"/>
      <c r="E872" s="104"/>
      <c r="F872" s="134"/>
      <c r="G872" s="75"/>
      <c r="H872" s="62">
        <v>0</v>
      </c>
    </row>
    <row r="873" spans="1:8" x14ac:dyDescent="0.25">
      <c r="A873" s="24" t="s">
        <v>1003</v>
      </c>
      <c r="B873" s="102" t="s">
        <v>1004</v>
      </c>
      <c r="C873" s="102" t="s">
        <v>1005</v>
      </c>
      <c r="D873" s="102" t="str">
        <f>+C873</f>
        <v>CUSTODIA COMPARTIDA</v>
      </c>
      <c r="E873" s="102" t="s">
        <v>994</v>
      </c>
      <c r="F873" s="111" t="s">
        <v>236</v>
      </c>
      <c r="G873" s="62">
        <v>1725</v>
      </c>
      <c r="H873" s="35">
        <v>2954.16</v>
      </c>
    </row>
    <row r="874" spans="1:8" x14ac:dyDescent="0.25">
      <c r="A874" s="24" t="s">
        <v>995</v>
      </c>
      <c r="B874" s="103"/>
      <c r="C874" s="103"/>
      <c r="D874" s="103"/>
      <c r="E874" s="103"/>
      <c r="F874" s="133"/>
      <c r="G874" s="62">
        <v>757</v>
      </c>
      <c r="H874" s="62">
        <v>0</v>
      </c>
    </row>
    <row r="875" spans="1:8" x14ac:dyDescent="0.25">
      <c r="A875" s="2"/>
      <c r="B875" s="104"/>
      <c r="C875" s="104"/>
      <c r="D875" s="104"/>
      <c r="E875" s="104"/>
      <c r="F875" s="134"/>
      <c r="G875" s="75"/>
      <c r="H875" s="62">
        <v>250</v>
      </c>
    </row>
    <row r="876" spans="1:8" x14ac:dyDescent="0.25">
      <c r="A876" s="24" t="s">
        <v>1006</v>
      </c>
      <c r="B876" s="102" t="s">
        <v>1007</v>
      </c>
      <c r="C876" s="102" t="s">
        <v>1008</v>
      </c>
      <c r="D876" s="102" t="str">
        <f>+C876</f>
        <v>GENESIS DE LA CONDUCTA CRIMINAL</v>
      </c>
      <c r="E876" s="102" t="s">
        <v>994</v>
      </c>
      <c r="F876" s="111" t="s">
        <v>1009</v>
      </c>
      <c r="G876" s="62">
        <v>1725</v>
      </c>
      <c r="H876" s="35">
        <f>1722.15+1538.01</f>
        <v>3260.16</v>
      </c>
    </row>
    <row r="877" spans="1:8" x14ac:dyDescent="0.25">
      <c r="A877" s="24" t="s">
        <v>995</v>
      </c>
      <c r="B877" s="103"/>
      <c r="C877" s="103"/>
      <c r="D877" s="103"/>
      <c r="E877" s="103"/>
      <c r="F877" s="133"/>
      <c r="G877" s="62">
        <v>532</v>
      </c>
      <c r="H877" s="62">
        <v>0</v>
      </c>
    </row>
    <row r="878" spans="1:8" x14ac:dyDescent="0.25">
      <c r="A878" s="2"/>
      <c r="B878" s="104"/>
      <c r="C878" s="104"/>
      <c r="D878" s="104"/>
      <c r="E878" s="104"/>
      <c r="F878" s="134"/>
      <c r="G878" s="75"/>
      <c r="H878" s="62">
        <v>250</v>
      </c>
    </row>
    <row r="879" spans="1:8" x14ac:dyDescent="0.25">
      <c r="A879" s="24" t="s">
        <v>1010</v>
      </c>
      <c r="B879" s="102" t="s">
        <v>1011</v>
      </c>
      <c r="C879" s="102" t="s">
        <v>1012</v>
      </c>
      <c r="D879" s="102" t="str">
        <f>+C879</f>
        <v>EL SISTEMA PROCESAL PENAL ACUSATORIO DESDE LA PERSPECTIVA DE LA VICTIMA</v>
      </c>
      <c r="E879" s="102" t="s">
        <v>994</v>
      </c>
      <c r="F879" s="111" t="s">
        <v>242</v>
      </c>
      <c r="G879" s="62">
        <v>0</v>
      </c>
      <c r="H879" s="35">
        <v>0</v>
      </c>
    </row>
    <row r="880" spans="1:8" x14ac:dyDescent="0.25">
      <c r="A880" s="24" t="s">
        <v>995</v>
      </c>
      <c r="B880" s="103"/>
      <c r="C880" s="103"/>
      <c r="D880" s="103"/>
      <c r="E880" s="103"/>
      <c r="F880" s="133"/>
      <c r="G880" s="62">
        <v>514</v>
      </c>
      <c r="H880" s="62">
        <v>512</v>
      </c>
    </row>
    <row r="881" spans="1:8" x14ac:dyDescent="0.25">
      <c r="A881" s="2"/>
      <c r="B881" s="104"/>
      <c r="C881" s="104"/>
      <c r="D881" s="104"/>
      <c r="E881" s="104"/>
      <c r="F881" s="134"/>
      <c r="G881" s="75"/>
      <c r="H881" s="62">
        <v>0</v>
      </c>
    </row>
    <row r="882" spans="1:8" x14ac:dyDescent="0.25">
      <c r="A882" s="24" t="s">
        <v>1170</v>
      </c>
      <c r="B882" s="102" t="s">
        <v>1013</v>
      </c>
      <c r="C882" s="102" t="s">
        <v>1014</v>
      </c>
      <c r="D882" s="102" t="str">
        <f>+C882</f>
        <v>OMISIONES INCONVENCIONALES Y BLOQUE DE CONVENCIONALIDAD</v>
      </c>
      <c r="E882" s="102" t="s">
        <v>994</v>
      </c>
      <c r="F882" s="111" t="s">
        <v>20</v>
      </c>
      <c r="G882" s="62">
        <v>0</v>
      </c>
      <c r="H882" s="35">
        <v>0</v>
      </c>
    </row>
    <row r="883" spans="1:8" x14ac:dyDescent="0.25">
      <c r="A883" s="24" t="s">
        <v>1015</v>
      </c>
      <c r="B883" s="103"/>
      <c r="C883" s="103"/>
      <c r="D883" s="103"/>
      <c r="E883" s="103"/>
      <c r="F883" s="133"/>
      <c r="G883" s="62">
        <v>0</v>
      </c>
      <c r="H883" s="62">
        <v>0</v>
      </c>
    </row>
    <row r="884" spans="1:8" x14ac:dyDescent="0.25">
      <c r="A884" s="2"/>
      <c r="B884" s="104"/>
      <c r="C884" s="104"/>
      <c r="D884" s="104"/>
      <c r="E884" s="104"/>
      <c r="F884" s="134"/>
      <c r="G884" s="75"/>
      <c r="H884" s="62">
        <v>0</v>
      </c>
    </row>
    <row r="885" spans="1:8" x14ac:dyDescent="0.25">
      <c r="A885" s="121" t="s">
        <v>1016</v>
      </c>
      <c r="B885" s="121" t="s">
        <v>1017</v>
      </c>
      <c r="C885" s="121" t="s">
        <v>1018</v>
      </c>
      <c r="D885" s="121" t="s">
        <v>1019</v>
      </c>
      <c r="E885" s="102" t="s">
        <v>1020</v>
      </c>
      <c r="F885" s="135" t="s">
        <v>315</v>
      </c>
      <c r="G885" s="43">
        <v>0</v>
      </c>
      <c r="H885" s="43">
        <v>0</v>
      </c>
    </row>
    <row r="886" spans="1:8" x14ac:dyDescent="0.25">
      <c r="A886" s="131"/>
      <c r="B886" s="122"/>
      <c r="C886" s="122"/>
      <c r="D886" s="122"/>
      <c r="E886" s="133"/>
      <c r="F886" s="136"/>
      <c r="G886" s="43">
        <v>1000</v>
      </c>
      <c r="H886" s="43">
        <v>500.01</v>
      </c>
    </row>
    <row r="887" spans="1:8" x14ac:dyDescent="0.25">
      <c r="A887" s="132"/>
      <c r="B887" s="123"/>
      <c r="C887" s="123"/>
      <c r="D887" s="123"/>
      <c r="E887" s="134"/>
      <c r="F887" s="137"/>
      <c r="G887" s="43"/>
      <c r="H887" s="43">
        <v>0</v>
      </c>
    </row>
    <row r="888" spans="1:8" x14ac:dyDescent="0.25">
      <c r="A888" s="121" t="s">
        <v>1021</v>
      </c>
      <c r="B888" s="121" t="s">
        <v>1022</v>
      </c>
      <c r="C888" s="121" t="s">
        <v>1023</v>
      </c>
      <c r="D888" s="121" t="s">
        <v>1024</v>
      </c>
      <c r="E888" s="102" t="s">
        <v>1020</v>
      </c>
      <c r="F888" s="135" t="s">
        <v>147</v>
      </c>
      <c r="G888" s="43">
        <f>1242.15+500</f>
        <v>1742.15</v>
      </c>
      <c r="H888" s="43">
        <v>0</v>
      </c>
    </row>
    <row r="889" spans="1:8" x14ac:dyDescent="0.25">
      <c r="A889" s="131"/>
      <c r="B889" s="122"/>
      <c r="C889" s="122"/>
      <c r="D889" s="122"/>
      <c r="E889" s="133"/>
      <c r="F889" s="136"/>
      <c r="G889" s="43">
        <v>1000</v>
      </c>
      <c r="H889" s="43">
        <v>1268.02</v>
      </c>
    </row>
    <row r="890" spans="1:8" x14ac:dyDescent="0.25">
      <c r="A890" s="132"/>
      <c r="B890" s="123"/>
      <c r="C890" s="123"/>
      <c r="D890" s="123"/>
      <c r="E890" s="134"/>
      <c r="F890" s="137"/>
      <c r="G890" s="43"/>
      <c r="H890" s="43">
        <v>0</v>
      </c>
    </row>
    <row r="891" spans="1:8" x14ac:dyDescent="0.25">
      <c r="A891" s="121" t="s">
        <v>1025</v>
      </c>
      <c r="B891" s="121" t="s">
        <v>1026</v>
      </c>
      <c r="C891" s="121" t="s">
        <v>1027</v>
      </c>
      <c r="D891" s="121" t="s">
        <v>1028</v>
      </c>
      <c r="E891" s="102" t="s">
        <v>1020</v>
      </c>
      <c r="F891" s="135" t="s">
        <v>332</v>
      </c>
      <c r="G891" s="43">
        <v>0</v>
      </c>
      <c r="H891" s="43">
        <v>0</v>
      </c>
    </row>
    <row r="892" spans="1:8" x14ac:dyDescent="0.25">
      <c r="A892" s="131"/>
      <c r="B892" s="122"/>
      <c r="C892" s="122"/>
      <c r="D892" s="122"/>
      <c r="E892" s="133"/>
      <c r="F892" s="136"/>
      <c r="G892" s="43">
        <v>687</v>
      </c>
      <c r="H892" s="43">
        <v>0</v>
      </c>
    </row>
    <row r="893" spans="1:8" x14ac:dyDescent="0.25">
      <c r="A893" s="132"/>
      <c r="B893" s="123"/>
      <c r="C893" s="123"/>
      <c r="D893" s="123"/>
      <c r="E893" s="134"/>
      <c r="F893" s="137"/>
      <c r="G893" s="43"/>
      <c r="H893" s="43">
        <v>0</v>
      </c>
    </row>
    <row r="894" spans="1:8" x14ac:dyDescent="0.25">
      <c r="A894" s="121" t="s">
        <v>1029</v>
      </c>
      <c r="B894" s="121" t="s">
        <v>1030</v>
      </c>
      <c r="C894" s="121" t="s">
        <v>1031</v>
      </c>
      <c r="D894" s="121" t="s">
        <v>1032</v>
      </c>
      <c r="E894" s="102" t="s">
        <v>1020</v>
      </c>
      <c r="F894" s="135" t="s">
        <v>148</v>
      </c>
      <c r="G894" s="43">
        <v>0</v>
      </c>
      <c r="H894" s="43">
        <v>0</v>
      </c>
    </row>
    <row r="895" spans="1:8" x14ac:dyDescent="0.25">
      <c r="A895" s="131"/>
      <c r="B895" s="122"/>
      <c r="C895" s="122"/>
      <c r="D895" s="122"/>
      <c r="E895" s="133"/>
      <c r="F895" s="136"/>
      <c r="G895" s="43">
        <v>0</v>
      </c>
      <c r="H895" s="43">
        <v>0</v>
      </c>
    </row>
    <row r="896" spans="1:8" x14ac:dyDescent="0.25">
      <c r="A896" s="132"/>
      <c r="B896" s="123"/>
      <c r="C896" s="123"/>
      <c r="D896" s="123"/>
      <c r="E896" s="134"/>
      <c r="F896" s="137"/>
      <c r="G896" s="43"/>
      <c r="H896" s="43">
        <v>0</v>
      </c>
    </row>
    <row r="897" spans="1:8" x14ac:dyDescent="0.25">
      <c r="A897" s="121" t="s">
        <v>1033</v>
      </c>
      <c r="B897" s="121" t="s">
        <v>1034</v>
      </c>
      <c r="C897" s="121" t="s">
        <v>1035</v>
      </c>
      <c r="D897" s="121" t="s">
        <v>1036</v>
      </c>
      <c r="E897" s="102" t="s">
        <v>1020</v>
      </c>
      <c r="F897" s="135" t="s">
        <v>149</v>
      </c>
      <c r="G897" s="43">
        <f>1242.15</f>
        <v>1242.1500000000001</v>
      </c>
      <c r="H897" s="43">
        <v>0</v>
      </c>
    </row>
    <row r="898" spans="1:8" x14ac:dyDescent="0.25">
      <c r="A898" s="131"/>
      <c r="B898" s="122"/>
      <c r="C898" s="122"/>
      <c r="D898" s="122"/>
      <c r="E898" s="133"/>
      <c r="F898" s="136"/>
      <c r="G898" s="43">
        <v>1000</v>
      </c>
      <c r="H898" s="43">
        <v>1922.38</v>
      </c>
    </row>
    <row r="899" spans="1:8" x14ac:dyDescent="0.25">
      <c r="A899" s="132"/>
      <c r="B899" s="123"/>
      <c r="C899" s="123"/>
      <c r="D899" s="123"/>
      <c r="E899" s="134"/>
      <c r="F899" s="137"/>
      <c r="G899" s="43"/>
      <c r="H899" s="43">
        <v>0</v>
      </c>
    </row>
    <row r="900" spans="1:8" x14ac:dyDescent="0.25">
      <c r="A900" s="121" t="s">
        <v>1037</v>
      </c>
      <c r="B900" s="121" t="s">
        <v>1038</v>
      </c>
      <c r="C900" s="121" t="s">
        <v>1039</v>
      </c>
      <c r="D900" s="121" t="s">
        <v>1040</v>
      </c>
      <c r="E900" s="102" t="s">
        <v>1020</v>
      </c>
      <c r="F900" s="135" t="s">
        <v>102</v>
      </c>
      <c r="G900" s="43">
        <v>0</v>
      </c>
      <c r="H900" s="43">
        <v>0</v>
      </c>
    </row>
    <row r="901" spans="1:8" x14ac:dyDescent="0.25">
      <c r="A901" s="131"/>
      <c r="B901" s="122"/>
      <c r="C901" s="122"/>
      <c r="D901" s="122"/>
      <c r="E901" s="133"/>
      <c r="F901" s="136"/>
      <c r="G901" s="43">
        <v>1000</v>
      </c>
      <c r="H901" s="43">
        <v>0</v>
      </c>
    </row>
    <row r="902" spans="1:8" x14ac:dyDescent="0.25">
      <c r="A902" s="132"/>
      <c r="B902" s="123"/>
      <c r="C902" s="123"/>
      <c r="D902" s="123"/>
      <c r="E902" s="134"/>
      <c r="F902" s="137"/>
      <c r="G902" s="43"/>
      <c r="H902" s="43">
        <v>0</v>
      </c>
    </row>
    <row r="903" spans="1:8" ht="15" customHeight="1" x14ac:dyDescent="0.25">
      <c r="A903" s="83" t="s">
        <v>1170</v>
      </c>
      <c r="B903" s="102" t="s">
        <v>1041</v>
      </c>
      <c r="C903" s="102" t="s">
        <v>269</v>
      </c>
      <c r="D903" s="102" t="s">
        <v>1042</v>
      </c>
      <c r="E903" s="102" t="s">
        <v>1043</v>
      </c>
      <c r="F903" s="105" t="s">
        <v>1044</v>
      </c>
      <c r="G903" s="76">
        <v>0</v>
      </c>
      <c r="H903" s="76">
        <v>0</v>
      </c>
    </row>
    <row r="904" spans="1:8" x14ac:dyDescent="0.25">
      <c r="A904" s="84"/>
      <c r="B904" s="103"/>
      <c r="C904" s="103"/>
      <c r="D904" s="103"/>
      <c r="E904" s="103"/>
      <c r="F904" s="106"/>
      <c r="G904" s="76">
        <v>0</v>
      </c>
      <c r="H904" s="76">
        <v>0</v>
      </c>
    </row>
    <row r="905" spans="1:8" x14ac:dyDescent="0.25">
      <c r="A905" s="85"/>
      <c r="B905" s="104"/>
      <c r="C905" s="104"/>
      <c r="D905" s="104"/>
      <c r="E905" s="104"/>
      <c r="F905" s="107"/>
      <c r="G905" s="77"/>
      <c r="H905" s="76">
        <v>0</v>
      </c>
    </row>
    <row r="906" spans="1:8" ht="15" customHeight="1" x14ac:dyDescent="0.25">
      <c r="A906" s="83" t="s">
        <v>1170</v>
      </c>
      <c r="B906" s="102" t="s">
        <v>1045</v>
      </c>
      <c r="C906" s="102" t="s">
        <v>295</v>
      </c>
      <c r="D906" s="102" t="s">
        <v>1046</v>
      </c>
      <c r="E906" s="102" t="s">
        <v>1043</v>
      </c>
      <c r="F906" s="105" t="s">
        <v>604</v>
      </c>
      <c r="G906" s="76">
        <v>0</v>
      </c>
      <c r="H906" s="76">
        <v>0</v>
      </c>
    </row>
    <row r="907" spans="1:8" x14ac:dyDescent="0.25">
      <c r="A907" s="84"/>
      <c r="B907" s="103"/>
      <c r="C907" s="103"/>
      <c r="D907" s="103"/>
      <c r="E907" s="103"/>
      <c r="F907" s="106"/>
      <c r="G907" s="76">
        <v>0</v>
      </c>
      <c r="H907" s="76">
        <v>0</v>
      </c>
    </row>
    <row r="908" spans="1:8" x14ac:dyDescent="0.25">
      <c r="A908" s="85"/>
      <c r="B908" s="104"/>
      <c r="C908" s="104"/>
      <c r="D908" s="104"/>
      <c r="E908" s="104"/>
      <c r="F908" s="107"/>
      <c r="G908" s="77"/>
      <c r="H908" s="76">
        <v>0</v>
      </c>
    </row>
    <row r="909" spans="1:8" ht="15" customHeight="1" x14ac:dyDescent="0.25">
      <c r="A909" s="83" t="s">
        <v>1170</v>
      </c>
      <c r="B909" s="102" t="s">
        <v>1047</v>
      </c>
      <c r="C909" s="102" t="s">
        <v>295</v>
      </c>
      <c r="D909" s="102" t="s">
        <v>1048</v>
      </c>
      <c r="E909" s="102" t="s">
        <v>1043</v>
      </c>
      <c r="F909" s="105" t="s">
        <v>147</v>
      </c>
      <c r="G909" s="76">
        <v>0</v>
      </c>
      <c r="H909" s="76">
        <v>0</v>
      </c>
    </row>
    <row r="910" spans="1:8" x14ac:dyDescent="0.25">
      <c r="A910" s="84"/>
      <c r="B910" s="103"/>
      <c r="C910" s="103"/>
      <c r="D910" s="103"/>
      <c r="E910" s="103"/>
      <c r="F910" s="106"/>
      <c r="G910" s="76">
        <v>0</v>
      </c>
      <c r="H910" s="76">
        <v>0</v>
      </c>
    </row>
    <row r="911" spans="1:8" x14ac:dyDescent="0.25">
      <c r="A911" s="85"/>
      <c r="B911" s="104"/>
      <c r="C911" s="104"/>
      <c r="D911" s="104"/>
      <c r="E911" s="104"/>
      <c r="F911" s="107"/>
      <c r="G911" s="77"/>
      <c r="H911" s="76">
        <v>0</v>
      </c>
    </row>
    <row r="912" spans="1:8" ht="15" customHeight="1" x14ac:dyDescent="0.25">
      <c r="A912" s="83" t="s">
        <v>1170</v>
      </c>
      <c r="B912" s="102" t="s">
        <v>1049</v>
      </c>
      <c r="C912" s="102" t="s">
        <v>295</v>
      </c>
      <c r="D912" s="102" t="s">
        <v>1050</v>
      </c>
      <c r="E912" s="102" t="s">
        <v>1043</v>
      </c>
      <c r="F912" s="105" t="s">
        <v>30</v>
      </c>
      <c r="G912" s="76">
        <v>0</v>
      </c>
      <c r="H912" s="76">
        <v>0</v>
      </c>
    </row>
    <row r="913" spans="1:8" x14ac:dyDescent="0.25">
      <c r="A913" s="84"/>
      <c r="B913" s="103"/>
      <c r="C913" s="103"/>
      <c r="D913" s="103"/>
      <c r="E913" s="103"/>
      <c r="F913" s="106"/>
      <c r="G913" s="76">
        <v>0</v>
      </c>
      <c r="H913" s="76">
        <v>0</v>
      </c>
    </row>
    <row r="914" spans="1:8" x14ac:dyDescent="0.25">
      <c r="A914" s="85"/>
      <c r="B914" s="104"/>
      <c r="C914" s="104"/>
      <c r="D914" s="104"/>
      <c r="E914" s="104"/>
      <c r="F914" s="107"/>
      <c r="G914" s="77"/>
      <c r="H914" s="76">
        <v>0</v>
      </c>
    </row>
    <row r="915" spans="1:8" ht="15" customHeight="1" x14ac:dyDescent="0.25">
      <c r="A915" s="8" t="s">
        <v>1051</v>
      </c>
      <c r="B915" s="102" t="s">
        <v>1052</v>
      </c>
      <c r="C915" s="102" t="s">
        <v>295</v>
      </c>
      <c r="D915" s="102" t="s">
        <v>1053</v>
      </c>
      <c r="E915" s="102" t="s">
        <v>1043</v>
      </c>
      <c r="F915" s="105" t="s">
        <v>149</v>
      </c>
      <c r="G915" s="76">
        <v>700</v>
      </c>
      <c r="H915" s="76">
        <f>2694+1936.75</f>
        <v>4630.75</v>
      </c>
    </row>
    <row r="916" spans="1:8" ht="15" customHeight="1" x14ac:dyDescent="0.25">
      <c r="A916" s="32" t="s">
        <v>1054</v>
      </c>
      <c r="B916" s="103"/>
      <c r="C916" s="103"/>
      <c r="D916" s="103"/>
      <c r="E916" s="103"/>
      <c r="F916" s="106"/>
      <c r="G916" s="76">
        <v>2000</v>
      </c>
      <c r="H916" s="76">
        <v>0</v>
      </c>
    </row>
    <row r="917" spans="1:8" ht="15" customHeight="1" x14ac:dyDescent="0.25">
      <c r="A917" s="8" t="s">
        <v>1055</v>
      </c>
      <c r="B917" s="104"/>
      <c r="C917" s="104"/>
      <c r="D917" s="104"/>
      <c r="E917" s="104"/>
      <c r="F917" s="107"/>
      <c r="G917" s="77"/>
      <c r="H917" s="76">
        <v>0</v>
      </c>
    </row>
    <row r="918" spans="1:8" ht="15" customHeight="1" x14ac:dyDescent="0.25">
      <c r="A918" s="83" t="s">
        <v>1170</v>
      </c>
      <c r="B918" s="102" t="s">
        <v>1056</v>
      </c>
      <c r="C918" s="102" t="s">
        <v>295</v>
      </c>
      <c r="D918" s="102" t="s">
        <v>1057</v>
      </c>
      <c r="E918" s="102" t="s">
        <v>1043</v>
      </c>
      <c r="F918" s="105" t="s">
        <v>34</v>
      </c>
      <c r="G918" s="76">
        <v>0</v>
      </c>
      <c r="H918" s="76">
        <v>0</v>
      </c>
    </row>
    <row r="919" spans="1:8" x14ac:dyDescent="0.25">
      <c r="A919" s="84"/>
      <c r="B919" s="103"/>
      <c r="C919" s="103"/>
      <c r="D919" s="103"/>
      <c r="E919" s="103"/>
      <c r="F919" s="106"/>
      <c r="G919" s="76">
        <v>0</v>
      </c>
      <c r="H919" s="76">
        <v>0</v>
      </c>
    </row>
    <row r="920" spans="1:8" x14ac:dyDescent="0.25">
      <c r="A920" s="85"/>
      <c r="B920" s="104"/>
      <c r="C920" s="104"/>
      <c r="D920" s="104"/>
      <c r="E920" s="104"/>
      <c r="F920" s="107"/>
      <c r="G920" s="77"/>
      <c r="H920" s="76">
        <v>0</v>
      </c>
    </row>
  </sheetData>
  <mergeCells count="1671">
    <mergeCell ref="A2:A4"/>
    <mergeCell ref="B2:B4"/>
    <mergeCell ref="C2:C4"/>
    <mergeCell ref="D2:D4"/>
    <mergeCell ref="E2:E4"/>
    <mergeCell ref="F2:F4"/>
    <mergeCell ref="A12:A14"/>
    <mergeCell ref="B12:B14"/>
    <mergeCell ref="C12:C14"/>
    <mergeCell ref="D12:D14"/>
    <mergeCell ref="E12:E14"/>
    <mergeCell ref="F12:F14"/>
    <mergeCell ref="A8:A10"/>
    <mergeCell ref="B8:B10"/>
    <mergeCell ref="C8:C10"/>
    <mergeCell ref="D8:D10"/>
    <mergeCell ref="E8:E10"/>
    <mergeCell ref="F8:F10"/>
    <mergeCell ref="A5:A7"/>
    <mergeCell ref="B5:B7"/>
    <mergeCell ref="C5:C7"/>
    <mergeCell ref="D5:D7"/>
    <mergeCell ref="E5:E7"/>
    <mergeCell ref="F5:F7"/>
    <mergeCell ref="B22:B24"/>
    <mergeCell ref="C22:C24"/>
    <mergeCell ref="D22:D24"/>
    <mergeCell ref="B25:B27"/>
    <mergeCell ref="C25:C27"/>
    <mergeCell ref="D25:D27"/>
    <mergeCell ref="A18:A21"/>
    <mergeCell ref="B18:B21"/>
    <mergeCell ref="C18:C21"/>
    <mergeCell ref="D18:D21"/>
    <mergeCell ref="E18:E21"/>
    <mergeCell ref="F18:F21"/>
    <mergeCell ref="A15:A17"/>
    <mergeCell ref="B15:B17"/>
    <mergeCell ref="C15:C17"/>
    <mergeCell ref="D15:D17"/>
    <mergeCell ref="E15:E17"/>
    <mergeCell ref="F15:F17"/>
    <mergeCell ref="A22:A24"/>
    <mergeCell ref="E22:E24"/>
    <mergeCell ref="F22:F24"/>
    <mergeCell ref="E25:E27"/>
    <mergeCell ref="F25:F27"/>
    <mergeCell ref="A25:A27"/>
    <mergeCell ref="A39:A41"/>
    <mergeCell ref="B39:B41"/>
    <mergeCell ref="C39:C41"/>
    <mergeCell ref="D39:D41"/>
    <mergeCell ref="E39:E41"/>
    <mergeCell ref="F39:F41"/>
    <mergeCell ref="A36:A38"/>
    <mergeCell ref="B36:B38"/>
    <mergeCell ref="C36:C38"/>
    <mergeCell ref="D36:D38"/>
    <mergeCell ref="E36:E38"/>
    <mergeCell ref="F36:F38"/>
    <mergeCell ref="B30:B32"/>
    <mergeCell ref="C30:C32"/>
    <mergeCell ref="D30:D32"/>
    <mergeCell ref="E30:E32"/>
    <mergeCell ref="F30:F32"/>
    <mergeCell ref="B33:B35"/>
    <mergeCell ref="C33:C35"/>
    <mergeCell ref="D33:D35"/>
    <mergeCell ref="E33:E35"/>
    <mergeCell ref="F33:F35"/>
    <mergeCell ref="A30:A32"/>
    <mergeCell ref="A33:A35"/>
    <mergeCell ref="A48:A50"/>
    <mergeCell ref="B48:B50"/>
    <mergeCell ref="C48:C50"/>
    <mergeCell ref="D48:D50"/>
    <mergeCell ref="E48:E50"/>
    <mergeCell ref="F48:F50"/>
    <mergeCell ref="A45:A47"/>
    <mergeCell ref="B45:B47"/>
    <mergeCell ref="C45:C47"/>
    <mergeCell ref="D45:D47"/>
    <mergeCell ref="E45:E47"/>
    <mergeCell ref="F45:F47"/>
    <mergeCell ref="A42:A44"/>
    <mergeCell ref="B42:B44"/>
    <mergeCell ref="C42:C44"/>
    <mergeCell ref="D42:D44"/>
    <mergeCell ref="E42:E44"/>
    <mergeCell ref="F42:F44"/>
    <mergeCell ref="A57:A59"/>
    <mergeCell ref="B57:B59"/>
    <mergeCell ref="C57:C59"/>
    <mergeCell ref="D57:D59"/>
    <mergeCell ref="E57:E59"/>
    <mergeCell ref="F57:F59"/>
    <mergeCell ref="A54:A56"/>
    <mergeCell ref="B54:B56"/>
    <mergeCell ref="C54:C56"/>
    <mergeCell ref="D54:D56"/>
    <mergeCell ref="E54:E56"/>
    <mergeCell ref="F54:F56"/>
    <mergeCell ref="A51:A53"/>
    <mergeCell ref="B51:B53"/>
    <mergeCell ref="C51:C53"/>
    <mergeCell ref="D51:D53"/>
    <mergeCell ref="E51:E53"/>
    <mergeCell ref="F51:F53"/>
    <mergeCell ref="A66:A68"/>
    <mergeCell ref="B66:B68"/>
    <mergeCell ref="C66:C68"/>
    <mergeCell ref="D66:D68"/>
    <mergeCell ref="E66:E68"/>
    <mergeCell ref="F66:F68"/>
    <mergeCell ref="A63:A65"/>
    <mergeCell ref="B63:B65"/>
    <mergeCell ref="C63:C65"/>
    <mergeCell ref="D63:D65"/>
    <mergeCell ref="E63:E65"/>
    <mergeCell ref="F63:F65"/>
    <mergeCell ref="A60:A62"/>
    <mergeCell ref="B60:B62"/>
    <mergeCell ref="C60:C62"/>
    <mergeCell ref="D60:D62"/>
    <mergeCell ref="E60:E62"/>
    <mergeCell ref="F60:F62"/>
    <mergeCell ref="A76:A78"/>
    <mergeCell ref="B76:B78"/>
    <mergeCell ref="C76:C78"/>
    <mergeCell ref="D76:D78"/>
    <mergeCell ref="E76:E78"/>
    <mergeCell ref="F76:F78"/>
    <mergeCell ref="A73:A75"/>
    <mergeCell ref="B73:B75"/>
    <mergeCell ref="C73:C75"/>
    <mergeCell ref="D73:D75"/>
    <mergeCell ref="E73:E75"/>
    <mergeCell ref="F73:F75"/>
    <mergeCell ref="A69:A71"/>
    <mergeCell ref="B69:B71"/>
    <mergeCell ref="C69:C71"/>
    <mergeCell ref="D69:D71"/>
    <mergeCell ref="E69:E71"/>
    <mergeCell ref="F69:F71"/>
    <mergeCell ref="A85:A87"/>
    <mergeCell ref="B85:B87"/>
    <mergeCell ref="C85:C87"/>
    <mergeCell ref="D85:D87"/>
    <mergeCell ref="E85:E87"/>
    <mergeCell ref="F85:F87"/>
    <mergeCell ref="A82:A84"/>
    <mergeCell ref="B82:B84"/>
    <mergeCell ref="C82:C84"/>
    <mergeCell ref="D82:D84"/>
    <mergeCell ref="E82:E84"/>
    <mergeCell ref="F82:F84"/>
    <mergeCell ref="A79:A81"/>
    <mergeCell ref="B79:B81"/>
    <mergeCell ref="C79:C81"/>
    <mergeCell ref="D79:D81"/>
    <mergeCell ref="E79:E81"/>
    <mergeCell ref="F79:F81"/>
    <mergeCell ref="A115:A116"/>
    <mergeCell ref="B115:B116"/>
    <mergeCell ref="C115:C116"/>
    <mergeCell ref="D115:D116"/>
    <mergeCell ref="E115:E116"/>
    <mergeCell ref="F115:F116"/>
    <mergeCell ref="A91:A93"/>
    <mergeCell ref="B91:B93"/>
    <mergeCell ref="C91:C93"/>
    <mergeCell ref="D91:D93"/>
    <mergeCell ref="E91:E93"/>
    <mergeCell ref="F91:F93"/>
    <mergeCell ref="A88:A90"/>
    <mergeCell ref="B88:B90"/>
    <mergeCell ref="C88:C90"/>
    <mergeCell ref="D88:D90"/>
    <mergeCell ref="E88:E90"/>
    <mergeCell ref="F88:F90"/>
    <mergeCell ref="F123:F124"/>
    <mergeCell ref="A121:A122"/>
    <mergeCell ref="B121:B122"/>
    <mergeCell ref="C121:C122"/>
    <mergeCell ref="D121:D122"/>
    <mergeCell ref="E121:E122"/>
    <mergeCell ref="F121:F122"/>
    <mergeCell ref="A119:A120"/>
    <mergeCell ref="B119:B120"/>
    <mergeCell ref="C119:C120"/>
    <mergeCell ref="D119:D120"/>
    <mergeCell ref="E119:E120"/>
    <mergeCell ref="F119:F120"/>
    <mergeCell ref="A117:A118"/>
    <mergeCell ref="B117:B118"/>
    <mergeCell ref="C117:C118"/>
    <mergeCell ref="D117:D118"/>
    <mergeCell ref="E117:E118"/>
    <mergeCell ref="F117:F118"/>
    <mergeCell ref="A123:A124"/>
    <mergeCell ref="B123:B124"/>
    <mergeCell ref="C123:C124"/>
    <mergeCell ref="D123:D124"/>
    <mergeCell ref="E123:E124"/>
    <mergeCell ref="A130:A132"/>
    <mergeCell ref="B130:B132"/>
    <mergeCell ref="C130:C132"/>
    <mergeCell ref="D130:D132"/>
    <mergeCell ref="E130:E132"/>
    <mergeCell ref="A142:A144"/>
    <mergeCell ref="B142:B144"/>
    <mergeCell ref="C142:C144"/>
    <mergeCell ref="D142:D144"/>
    <mergeCell ref="E142:E144"/>
    <mergeCell ref="A154:A156"/>
    <mergeCell ref="B154:B156"/>
    <mergeCell ref="C154:C156"/>
    <mergeCell ref="D154:D156"/>
    <mergeCell ref="E154:E156"/>
    <mergeCell ref="D289:D290"/>
    <mergeCell ref="E289:E290"/>
    <mergeCell ref="F289:F290"/>
    <mergeCell ref="A291:A292"/>
    <mergeCell ref="B291:B292"/>
    <mergeCell ref="C291:C292"/>
    <mergeCell ref="D291:D292"/>
    <mergeCell ref="E291:E292"/>
    <mergeCell ref="F291:F292"/>
    <mergeCell ref="C265:C267"/>
    <mergeCell ref="C268:C270"/>
    <mergeCell ref="C271:C273"/>
    <mergeCell ref="C274:C285"/>
    <mergeCell ref="C286:C288"/>
    <mergeCell ref="A289:A290"/>
    <mergeCell ref="B289:B290"/>
    <mergeCell ref="C289:C290"/>
    <mergeCell ref="A274:A276"/>
    <mergeCell ref="B274:B276"/>
    <mergeCell ref="B277:B279"/>
    <mergeCell ref="A277:A279"/>
    <mergeCell ref="A280:A282"/>
    <mergeCell ref="B280:B282"/>
    <mergeCell ref="B283:B285"/>
    <mergeCell ref="A283:A285"/>
    <mergeCell ref="A286:A288"/>
    <mergeCell ref="B286:B288"/>
    <mergeCell ref="D286:D288"/>
    <mergeCell ref="D283:D285"/>
    <mergeCell ref="E283:E285"/>
    <mergeCell ref="E286:E288"/>
    <mergeCell ref="E280:E282"/>
    <mergeCell ref="A297:A298"/>
    <mergeCell ref="B297:B298"/>
    <mergeCell ref="C297:C298"/>
    <mergeCell ref="D297:D298"/>
    <mergeCell ref="E297:E298"/>
    <mergeCell ref="F297:F298"/>
    <mergeCell ref="A295:A296"/>
    <mergeCell ref="B295:B296"/>
    <mergeCell ref="C295:C296"/>
    <mergeCell ref="D295:D296"/>
    <mergeCell ref="E295:E296"/>
    <mergeCell ref="F295:F296"/>
    <mergeCell ref="A293:A294"/>
    <mergeCell ref="B293:B294"/>
    <mergeCell ref="C293:C294"/>
    <mergeCell ref="D293:D294"/>
    <mergeCell ref="E293:E294"/>
    <mergeCell ref="F293:F294"/>
    <mergeCell ref="A303:A304"/>
    <mergeCell ref="B303:B304"/>
    <mergeCell ref="C303:C304"/>
    <mergeCell ref="D303:D304"/>
    <mergeCell ref="E303:E304"/>
    <mergeCell ref="F303:F304"/>
    <mergeCell ref="A301:A302"/>
    <mergeCell ref="B301:B302"/>
    <mergeCell ref="C301:C302"/>
    <mergeCell ref="D301:D302"/>
    <mergeCell ref="E301:E302"/>
    <mergeCell ref="F301:F302"/>
    <mergeCell ref="A299:A300"/>
    <mergeCell ref="B299:B300"/>
    <mergeCell ref="C299:C300"/>
    <mergeCell ref="D299:D300"/>
    <mergeCell ref="E299:E300"/>
    <mergeCell ref="F299:F300"/>
    <mergeCell ref="A309:A310"/>
    <mergeCell ref="B309:B310"/>
    <mergeCell ref="C309:C310"/>
    <mergeCell ref="D309:D310"/>
    <mergeCell ref="E309:E310"/>
    <mergeCell ref="F309:F310"/>
    <mergeCell ref="A307:A308"/>
    <mergeCell ref="B307:B308"/>
    <mergeCell ref="C307:C308"/>
    <mergeCell ref="D307:D308"/>
    <mergeCell ref="E307:E308"/>
    <mergeCell ref="F307:F308"/>
    <mergeCell ref="A305:A306"/>
    <mergeCell ref="B305:B306"/>
    <mergeCell ref="C305:C306"/>
    <mergeCell ref="D305:D306"/>
    <mergeCell ref="E305:E306"/>
    <mergeCell ref="F305:F306"/>
    <mergeCell ref="A340:A342"/>
    <mergeCell ref="B340:B342"/>
    <mergeCell ref="C340:C342"/>
    <mergeCell ref="D340:D342"/>
    <mergeCell ref="E340:E342"/>
    <mergeCell ref="F340:F342"/>
    <mergeCell ref="A337:A339"/>
    <mergeCell ref="B337:B339"/>
    <mergeCell ref="C337:C339"/>
    <mergeCell ref="D337:D339"/>
    <mergeCell ref="E337:E339"/>
    <mergeCell ref="F337:F339"/>
    <mergeCell ref="A334:A336"/>
    <mergeCell ref="B334:B336"/>
    <mergeCell ref="C334:C336"/>
    <mergeCell ref="D334:D336"/>
    <mergeCell ref="E334:E336"/>
    <mergeCell ref="F334:F336"/>
    <mergeCell ref="A349:A351"/>
    <mergeCell ref="B349:B351"/>
    <mergeCell ref="C349:C351"/>
    <mergeCell ref="D349:D351"/>
    <mergeCell ref="E349:E351"/>
    <mergeCell ref="F349:F351"/>
    <mergeCell ref="A346:A348"/>
    <mergeCell ref="B346:B348"/>
    <mergeCell ref="C346:C348"/>
    <mergeCell ref="D346:D348"/>
    <mergeCell ref="E346:E348"/>
    <mergeCell ref="F346:F348"/>
    <mergeCell ref="A343:A345"/>
    <mergeCell ref="B343:B345"/>
    <mergeCell ref="C343:C345"/>
    <mergeCell ref="D343:D345"/>
    <mergeCell ref="E343:E345"/>
    <mergeCell ref="F343:F345"/>
    <mergeCell ref="A358:A360"/>
    <mergeCell ref="B358:B360"/>
    <mergeCell ref="C358:C360"/>
    <mergeCell ref="D358:D360"/>
    <mergeCell ref="E358:E360"/>
    <mergeCell ref="F358:F360"/>
    <mergeCell ref="A355:A357"/>
    <mergeCell ref="B355:B357"/>
    <mergeCell ref="C355:C357"/>
    <mergeCell ref="D355:D357"/>
    <mergeCell ref="E355:E357"/>
    <mergeCell ref="F355:F357"/>
    <mergeCell ref="A352:A354"/>
    <mergeCell ref="B352:B354"/>
    <mergeCell ref="C352:C354"/>
    <mergeCell ref="D352:D354"/>
    <mergeCell ref="E352:E354"/>
    <mergeCell ref="F352:F354"/>
    <mergeCell ref="A367:A369"/>
    <mergeCell ref="B367:B369"/>
    <mergeCell ref="C367:C369"/>
    <mergeCell ref="D367:D369"/>
    <mergeCell ref="E367:E369"/>
    <mergeCell ref="F367:F369"/>
    <mergeCell ref="A364:A366"/>
    <mergeCell ref="B364:B366"/>
    <mergeCell ref="C364:C366"/>
    <mergeCell ref="D364:D366"/>
    <mergeCell ref="E364:E366"/>
    <mergeCell ref="F364:F366"/>
    <mergeCell ref="A361:A363"/>
    <mergeCell ref="B361:B363"/>
    <mergeCell ref="C361:C363"/>
    <mergeCell ref="D361:D363"/>
    <mergeCell ref="E361:E363"/>
    <mergeCell ref="F361:F363"/>
    <mergeCell ref="A375:A376"/>
    <mergeCell ref="B375:B376"/>
    <mergeCell ref="C375:C376"/>
    <mergeCell ref="D375:D376"/>
    <mergeCell ref="E375:E376"/>
    <mergeCell ref="F375:F376"/>
    <mergeCell ref="A373:A374"/>
    <mergeCell ref="B373:B374"/>
    <mergeCell ref="C373:C374"/>
    <mergeCell ref="D373:D374"/>
    <mergeCell ref="E373:E374"/>
    <mergeCell ref="F373:F374"/>
    <mergeCell ref="A370:A372"/>
    <mergeCell ref="B370:B372"/>
    <mergeCell ref="C370:C372"/>
    <mergeCell ref="D370:D372"/>
    <mergeCell ref="E370:E372"/>
    <mergeCell ref="F370:F372"/>
    <mergeCell ref="A381:A382"/>
    <mergeCell ref="B381:B382"/>
    <mergeCell ref="C381:C382"/>
    <mergeCell ref="D381:D382"/>
    <mergeCell ref="E381:E382"/>
    <mergeCell ref="F381:F382"/>
    <mergeCell ref="A379:A380"/>
    <mergeCell ref="B379:B380"/>
    <mergeCell ref="C379:C380"/>
    <mergeCell ref="D379:D380"/>
    <mergeCell ref="E379:E380"/>
    <mergeCell ref="F379:F380"/>
    <mergeCell ref="A377:A378"/>
    <mergeCell ref="B377:B378"/>
    <mergeCell ref="C377:C378"/>
    <mergeCell ref="D377:D378"/>
    <mergeCell ref="E377:E378"/>
    <mergeCell ref="F377:F378"/>
    <mergeCell ref="A389:A391"/>
    <mergeCell ref="B389:B391"/>
    <mergeCell ref="C389:C391"/>
    <mergeCell ref="D389:D391"/>
    <mergeCell ref="E389:E391"/>
    <mergeCell ref="F389:F391"/>
    <mergeCell ref="A386:A388"/>
    <mergeCell ref="B386:B388"/>
    <mergeCell ref="C386:C388"/>
    <mergeCell ref="D386:D388"/>
    <mergeCell ref="E386:E388"/>
    <mergeCell ref="F386:F388"/>
    <mergeCell ref="A383:A385"/>
    <mergeCell ref="B383:B385"/>
    <mergeCell ref="C383:C385"/>
    <mergeCell ref="D383:D385"/>
    <mergeCell ref="E383:E385"/>
    <mergeCell ref="F383:F385"/>
    <mergeCell ref="A398:A400"/>
    <mergeCell ref="B398:B400"/>
    <mergeCell ref="C398:C400"/>
    <mergeCell ref="D398:D400"/>
    <mergeCell ref="E398:E400"/>
    <mergeCell ref="F398:F400"/>
    <mergeCell ref="A395:A397"/>
    <mergeCell ref="B395:B397"/>
    <mergeCell ref="C395:C397"/>
    <mergeCell ref="D395:D397"/>
    <mergeCell ref="E395:E397"/>
    <mergeCell ref="F395:F397"/>
    <mergeCell ref="A392:A394"/>
    <mergeCell ref="B392:B394"/>
    <mergeCell ref="C392:C394"/>
    <mergeCell ref="D392:D394"/>
    <mergeCell ref="E392:E394"/>
    <mergeCell ref="F392:F394"/>
    <mergeCell ref="A407:A409"/>
    <mergeCell ref="B407:B409"/>
    <mergeCell ref="C407:C409"/>
    <mergeCell ref="D407:D409"/>
    <mergeCell ref="E407:E409"/>
    <mergeCell ref="F407:F409"/>
    <mergeCell ref="A404:A406"/>
    <mergeCell ref="B404:B406"/>
    <mergeCell ref="C404:C406"/>
    <mergeCell ref="D404:D406"/>
    <mergeCell ref="E404:E406"/>
    <mergeCell ref="F404:F406"/>
    <mergeCell ref="A401:A403"/>
    <mergeCell ref="B401:B403"/>
    <mergeCell ref="C401:C403"/>
    <mergeCell ref="D401:D403"/>
    <mergeCell ref="E401:E403"/>
    <mergeCell ref="F401:F403"/>
    <mergeCell ref="B420:B422"/>
    <mergeCell ref="C420:C422"/>
    <mergeCell ref="D420:D422"/>
    <mergeCell ref="B423:B425"/>
    <mergeCell ref="C423:C425"/>
    <mergeCell ref="D423:D425"/>
    <mergeCell ref="A413:A415"/>
    <mergeCell ref="B413:B415"/>
    <mergeCell ref="C413:C415"/>
    <mergeCell ref="D413:D415"/>
    <mergeCell ref="E413:E415"/>
    <mergeCell ref="F413:F415"/>
    <mergeCell ref="A410:A412"/>
    <mergeCell ref="B410:B412"/>
    <mergeCell ref="C410:C412"/>
    <mergeCell ref="D410:D412"/>
    <mergeCell ref="E410:E412"/>
    <mergeCell ref="F410:F412"/>
    <mergeCell ref="B438:B440"/>
    <mergeCell ref="C438:C440"/>
    <mergeCell ref="D438:D440"/>
    <mergeCell ref="B441:B443"/>
    <mergeCell ref="C441:C443"/>
    <mergeCell ref="D441:D443"/>
    <mergeCell ref="B432:B434"/>
    <mergeCell ref="C432:C434"/>
    <mergeCell ref="D432:D434"/>
    <mergeCell ref="B435:B437"/>
    <mergeCell ref="C435:C437"/>
    <mergeCell ref="D435:D437"/>
    <mergeCell ref="B426:B428"/>
    <mergeCell ref="C426:C428"/>
    <mergeCell ref="D426:D428"/>
    <mergeCell ref="B429:B431"/>
    <mergeCell ref="C429:C431"/>
    <mergeCell ref="D429:D431"/>
    <mergeCell ref="B456:B458"/>
    <mergeCell ref="C456:C458"/>
    <mergeCell ref="D456:D458"/>
    <mergeCell ref="A459:A461"/>
    <mergeCell ref="B459:B461"/>
    <mergeCell ref="C459:C461"/>
    <mergeCell ref="D459:D461"/>
    <mergeCell ref="B450:B452"/>
    <mergeCell ref="C450:C452"/>
    <mergeCell ref="D450:D452"/>
    <mergeCell ref="B453:B455"/>
    <mergeCell ref="C453:C455"/>
    <mergeCell ref="D453:D455"/>
    <mergeCell ref="B444:B446"/>
    <mergeCell ref="C444:C446"/>
    <mergeCell ref="D444:D446"/>
    <mergeCell ref="B447:B449"/>
    <mergeCell ref="C447:C449"/>
    <mergeCell ref="D447:D449"/>
    <mergeCell ref="A468:A470"/>
    <mergeCell ref="B468:B470"/>
    <mergeCell ref="C468:C470"/>
    <mergeCell ref="D468:D470"/>
    <mergeCell ref="E468:E470"/>
    <mergeCell ref="F468:F470"/>
    <mergeCell ref="A465:A467"/>
    <mergeCell ref="B465:B467"/>
    <mergeCell ref="C465:C467"/>
    <mergeCell ref="D465:D467"/>
    <mergeCell ref="E465:E467"/>
    <mergeCell ref="F465:F467"/>
    <mergeCell ref="E459:E461"/>
    <mergeCell ref="F459:F461"/>
    <mergeCell ref="A462:A464"/>
    <mergeCell ref="B462:B464"/>
    <mergeCell ref="C462:C464"/>
    <mergeCell ref="D462:D464"/>
    <mergeCell ref="E462:E464"/>
    <mergeCell ref="F462:F464"/>
    <mergeCell ref="A477:A479"/>
    <mergeCell ref="B477:B479"/>
    <mergeCell ref="C477:C479"/>
    <mergeCell ref="D477:D479"/>
    <mergeCell ref="E477:E479"/>
    <mergeCell ref="F477:F479"/>
    <mergeCell ref="A474:A476"/>
    <mergeCell ref="B474:B476"/>
    <mergeCell ref="C474:C476"/>
    <mergeCell ref="D474:D476"/>
    <mergeCell ref="E474:E476"/>
    <mergeCell ref="F474:F476"/>
    <mergeCell ref="A471:A473"/>
    <mergeCell ref="B471:B473"/>
    <mergeCell ref="C471:C473"/>
    <mergeCell ref="D471:D473"/>
    <mergeCell ref="E471:E473"/>
    <mergeCell ref="F471:F473"/>
    <mergeCell ref="A486:A488"/>
    <mergeCell ref="B486:B488"/>
    <mergeCell ref="C486:C488"/>
    <mergeCell ref="D486:D488"/>
    <mergeCell ref="E486:E488"/>
    <mergeCell ref="F486:F488"/>
    <mergeCell ref="A483:A485"/>
    <mergeCell ref="B483:B485"/>
    <mergeCell ref="C483:C485"/>
    <mergeCell ref="D483:D485"/>
    <mergeCell ref="E483:E485"/>
    <mergeCell ref="F483:F485"/>
    <mergeCell ref="A480:A482"/>
    <mergeCell ref="B480:B482"/>
    <mergeCell ref="C480:C482"/>
    <mergeCell ref="D480:D482"/>
    <mergeCell ref="E480:E482"/>
    <mergeCell ref="F480:F482"/>
    <mergeCell ref="A495:A497"/>
    <mergeCell ref="B495:B497"/>
    <mergeCell ref="C495:C497"/>
    <mergeCell ref="D495:D497"/>
    <mergeCell ref="E495:E497"/>
    <mergeCell ref="F495:F497"/>
    <mergeCell ref="A492:A494"/>
    <mergeCell ref="B492:B494"/>
    <mergeCell ref="C492:C494"/>
    <mergeCell ref="D492:D494"/>
    <mergeCell ref="E492:E494"/>
    <mergeCell ref="F492:F494"/>
    <mergeCell ref="A489:A491"/>
    <mergeCell ref="B489:B491"/>
    <mergeCell ref="C489:C491"/>
    <mergeCell ref="D489:D491"/>
    <mergeCell ref="E489:E491"/>
    <mergeCell ref="F489:F491"/>
    <mergeCell ref="A504:A506"/>
    <mergeCell ref="B504:B506"/>
    <mergeCell ref="C504:C506"/>
    <mergeCell ref="D504:D506"/>
    <mergeCell ref="E504:E506"/>
    <mergeCell ref="F504:F506"/>
    <mergeCell ref="A501:A503"/>
    <mergeCell ref="B501:B503"/>
    <mergeCell ref="C501:C503"/>
    <mergeCell ref="D501:D503"/>
    <mergeCell ref="E501:E503"/>
    <mergeCell ref="F501:F503"/>
    <mergeCell ref="A498:A500"/>
    <mergeCell ref="B498:B500"/>
    <mergeCell ref="C498:C500"/>
    <mergeCell ref="D498:D500"/>
    <mergeCell ref="E498:E500"/>
    <mergeCell ref="F498:F500"/>
    <mergeCell ref="A513:A515"/>
    <mergeCell ref="B513:B515"/>
    <mergeCell ref="C513:C515"/>
    <mergeCell ref="D513:D515"/>
    <mergeCell ref="E513:E515"/>
    <mergeCell ref="F513:F515"/>
    <mergeCell ref="A510:A512"/>
    <mergeCell ref="B510:B512"/>
    <mergeCell ref="C510:C512"/>
    <mergeCell ref="D510:D512"/>
    <mergeCell ref="E510:E512"/>
    <mergeCell ref="F510:F512"/>
    <mergeCell ref="A507:A509"/>
    <mergeCell ref="B507:B509"/>
    <mergeCell ref="C507:C509"/>
    <mergeCell ref="D507:D509"/>
    <mergeCell ref="E507:E509"/>
    <mergeCell ref="F507:F509"/>
    <mergeCell ref="A522:A524"/>
    <mergeCell ref="B522:B524"/>
    <mergeCell ref="C522:C524"/>
    <mergeCell ref="D522:D524"/>
    <mergeCell ref="E522:E524"/>
    <mergeCell ref="F522:F524"/>
    <mergeCell ref="A519:A521"/>
    <mergeCell ref="B519:B521"/>
    <mergeCell ref="C519:C521"/>
    <mergeCell ref="D519:D521"/>
    <mergeCell ref="E519:E521"/>
    <mergeCell ref="F519:F521"/>
    <mergeCell ref="A516:A518"/>
    <mergeCell ref="B516:B518"/>
    <mergeCell ref="C516:C518"/>
    <mergeCell ref="D516:D518"/>
    <mergeCell ref="E516:E518"/>
    <mergeCell ref="F516:F518"/>
    <mergeCell ref="A531:A533"/>
    <mergeCell ref="B531:B533"/>
    <mergeCell ref="C531:C533"/>
    <mergeCell ref="D531:D533"/>
    <mergeCell ref="E531:E533"/>
    <mergeCell ref="F531:F533"/>
    <mergeCell ref="A528:A530"/>
    <mergeCell ref="B528:B530"/>
    <mergeCell ref="C528:C530"/>
    <mergeCell ref="D528:D530"/>
    <mergeCell ref="E528:E530"/>
    <mergeCell ref="F528:F530"/>
    <mergeCell ref="A525:A527"/>
    <mergeCell ref="B525:B527"/>
    <mergeCell ref="C525:C527"/>
    <mergeCell ref="D525:D527"/>
    <mergeCell ref="E525:E527"/>
    <mergeCell ref="F525:F527"/>
    <mergeCell ref="A540:A542"/>
    <mergeCell ref="B540:B542"/>
    <mergeCell ref="C540:C542"/>
    <mergeCell ref="D540:D542"/>
    <mergeCell ref="E540:E542"/>
    <mergeCell ref="F540:F542"/>
    <mergeCell ref="A537:A539"/>
    <mergeCell ref="B537:B539"/>
    <mergeCell ref="C537:C539"/>
    <mergeCell ref="D537:D539"/>
    <mergeCell ref="E537:E539"/>
    <mergeCell ref="F537:F539"/>
    <mergeCell ref="A534:A536"/>
    <mergeCell ref="B534:B536"/>
    <mergeCell ref="C534:C536"/>
    <mergeCell ref="D534:D536"/>
    <mergeCell ref="E534:E536"/>
    <mergeCell ref="F534:F536"/>
    <mergeCell ref="A549:A551"/>
    <mergeCell ref="B549:B551"/>
    <mergeCell ref="C549:C551"/>
    <mergeCell ref="D549:D551"/>
    <mergeCell ref="E549:E551"/>
    <mergeCell ref="F549:F551"/>
    <mergeCell ref="A546:A548"/>
    <mergeCell ref="B546:B548"/>
    <mergeCell ref="C546:C548"/>
    <mergeCell ref="D546:D548"/>
    <mergeCell ref="E546:E548"/>
    <mergeCell ref="F546:F548"/>
    <mergeCell ref="A543:A545"/>
    <mergeCell ref="B543:B545"/>
    <mergeCell ref="C543:C545"/>
    <mergeCell ref="D543:D545"/>
    <mergeCell ref="E543:E545"/>
    <mergeCell ref="F543:F545"/>
    <mergeCell ref="A558:A560"/>
    <mergeCell ref="B558:B560"/>
    <mergeCell ref="C558:C560"/>
    <mergeCell ref="D558:D560"/>
    <mergeCell ref="E558:E560"/>
    <mergeCell ref="F558:F560"/>
    <mergeCell ref="A555:A557"/>
    <mergeCell ref="B555:B557"/>
    <mergeCell ref="C555:C557"/>
    <mergeCell ref="D555:D557"/>
    <mergeCell ref="E555:E557"/>
    <mergeCell ref="F555:F557"/>
    <mergeCell ref="A552:A554"/>
    <mergeCell ref="B552:B554"/>
    <mergeCell ref="C552:C554"/>
    <mergeCell ref="D552:D554"/>
    <mergeCell ref="E552:E554"/>
    <mergeCell ref="F552:F554"/>
    <mergeCell ref="A567:A569"/>
    <mergeCell ref="B567:B569"/>
    <mergeCell ref="C567:C569"/>
    <mergeCell ref="E567:E569"/>
    <mergeCell ref="F567:F569"/>
    <mergeCell ref="A570:A572"/>
    <mergeCell ref="B570:B572"/>
    <mergeCell ref="C570:C572"/>
    <mergeCell ref="E570:E572"/>
    <mergeCell ref="F570:F572"/>
    <mergeCell ref="A561:A563"/>
    <mergeCell ref="B561:B563"/>
    <mergeCell ref="C561:C563"/>
    <mergeCell ref="E561:E563"/>
    <mergeCell ref="F561:F563"/>
    <mergeCell ref="A564:A566"/>
    <mergeCell ref="B564:B566"/>
    <mergeCell ref="C564:C566"/>
    <mergeCell ref="E564:E566"/>
    <mergeCell ref="F564:F566"/>
    <mergeCell ref="D561:D563"/>
    <mergeCell ref="D564:D566"/>
    <mergeCell ref="D567:D569"/>
    <mergeCell ref="D570:D572"/>
    <mergeCell ref="B602:B603"/>
    <mergeCell ref="C602:C603"/>
    <mergeCell ref="D602:D603"/>
    <mergeCell ref="E602:E603"/>
    <mergeCell ref="F602:F603"/>
    <mergeCell ref="B604:B605"/>
    <mergeCell ref="C604:C605"/>
    <mergeCell ref="D604:D605"/>
    <mergeCell ref="E604:E605"/>
    <mergeCell ref="F604:F605"/>
    <mergeCell ref="A600:A601"/>
    <mergeCell ref="B600:B601"/>
    <mergeCell ref="C600:C601"/>
    <mergeCell ref="D600:D601"/>
    <mergeCell ref="E600:E601"/>
    <mergeCell ref="F600:F601"/>
    <mergeCell ref="A573:A575"/>
    <mergeCell ref="B573:B575"/>
    <mergeCell ref="C573:C575"/>
    <mergeCell ref="E573:E575"/>
    <mergeCell ref="F573:F575"/>
    <mergeCell ref="A576:A578"/>
    <mergeCell ref="B576:B578"/>
    <mergeCell ref="C576:C578"/>
    <mergeCell ref="E576:E578"/>
    <mergeCell ref="F576:F578"/>
    <mergeCell ref="D573:D575"/>
    <mergeCell ref="D576:D578"/>
    <mergeCell ref="A612:A613"/>
    <mergeCell ref="B612:B613"/>
    <mergeCell ref="C612:C613"/>
    <mergeCell ref="D612:D613"/>
    <mergeCell ref="E612:E613"/>
    <mergeCell ref="F612:F613"/>
    <mergeCell ref="A608:A609"/>
    <mergeCell ref="B608:B609"/>
    <mergeCell ref="C608:C609"/>
    <mergeCell ref="D608:D609"/>
    <mergeCell ref="E608:E609"/>
    <mergeCell ref="F608:F609"/>
    <mergeCell ref="A606:A607"/>
    <mergeCell ref="B606:B607"/>
    <mergeCell ref="C606:C607"/>
    <mergeCell ref="D606:D607"/>
    <mergeCell ref="E606:E607"/>
    <mergeCell ref="F606:F607"/>
    <mergeCell ref="G617:G619"/>
    <mergeCell ref="A620:A622"/>
    <mergeCell ref="B620:B622"/>
    <mergeCell ref="C620:C622"/>
    <mergeCell ref="D620:D622"/>
    <mergeCell ref="E620:E622"/>
    <mergeCell ref="F620:F622"/>
    <mergeCell ref="A617:A619"/>
    <mergeCell ref="B617:B619"/>
    <mergeCell ref="C617:C619"/>
    <mergeCell ref="D617:D619"/>
    <mergeCell ref="E617:E619"/>
    <mergeCell ref="F617:F619"/>
    <mergeCell ref="A615:A616"/>
    <mergeCell ref="B615:B616"/>
    <mergeCell ref="C615:C616"/>
    <mergeCell ref="D615:D616"/>
    <mergeCell ref="E615:E616"/>
    <mergeCell ref="F615:F616"/>
    <mergeCell ref="A629:A631"/>
    <mergeCell ref="B629:B631"/>
    <mergeCell ref="C629:C631"/>
    <mergeCell ref="D629:D631"/>
    <mergeCell ref="E629:E631"/>
    <mergeCell ref="F629:F631"/>
    <mergeCell ref="A626:A628"/>
    <mergeCell ref="B626:B628"/>
    <mergeCell ref="C626:C628"/>
    <mergeCell ref="D626:D628"/>
    <mergeCell ref="E626:E628"/>
    <mergeCell ref="F626:F628"/>
    <mergeCell ref="A623:A625"/>
    <mergeCell ref="B623:B625"/>
    <mergeCell ref="C623:C625"/>
    <mergeCell ref="D623:D625"/>
    <mergeCell ref="E623:E625"/>
    <mergeCell ref="F623:F625"/>
    <mergeCell ref="A638:A640"/>
    <mergeCell ref="B638:B640"/>
    <mergeCell ref="C638:C640"/>
    <mergeCell ref="D638:D640"/>
    <mergeCell ref="E638:E640"/>
    <mergeCell ref="F638:F640"/>
    <mergeCell ref="A635:A637"/>
    <mergeCell ref="B635:B637"/>
    <mergeCell ref="C635:C637"/>
    <mergeCell ref="D635:D637"/>
    <mergeCell ref="E635:E637"/>
    <mergeCell ref="F635:F637"/>
    <mergeCell ref="A632:A634"/>
    <mergeCell ref="B632:B634"/>
    <mergeCell ref="C632:C634"/>
    <mergeCell ref="D632:D634"/>
    <mergeCell ref="E632:E634"/>
    <mergeCell ref="F632:F634"/>
    <mergeCell ref="A647:A649"/>
    <mergeCell ref="B647:B649"/>
    <mergeCell ref="C647:C649"/>
    <mergeCell ref="D647:D649"/>
    <mergeCell ref="E647:E649"/>
    <mergeCell ref="F647:F649"/>
    <mergeCell ref="A644:A646"/>
    <mergeCell ref="B644:B646"/>
    <mergeCell ref="C644:C646"/>
    <mergeCell ref="D644:D646"/>
    <mergeCell ref="E644:E646"/>
    <mergeCell ref="F644:F646"/>
    <mergeCell ref="A641:A643"/>
    <mergeCell ref="B641:B643"/>
    <mergeCell ref="C641:C643"/>
    <mergeCell ref="D641:D643"/>
    <mergeCell ref="E641:E643"/>
    <mergeCell ref="F641:F643"/>
    <mergeCell ref="A656:A658"/>
    <mergeCell ref="B656:B658"/>
    <mergeCell ref="C656:C658"/>
    <mergeCell ref="D656:D658"/>
    <mergeCell ref="E656:E658"/>
    <mergeCell ref="F656:F658"/>
    <mergeCell ref="A653:A655"/>
    <mergeCell ref="B653:B655"/>
    <mergeCell ref="C653:C655"/>
    <mergeCell ref="D653:D655"/>
    <mergeCell ref="E653:E655"/>
    <mergeCell ref="F653:F655"/>
    <mergeCell ref="A650:A652"/>
    <mergeCell ref="B650:B652"/>
    <mergeCell ref="C650:C652"/>
    <mergeCell ref="D650:D652"/>
    <mergeCell ref="E650:E652"/>
    <mergeCell ref="F650:F652"/>
    <mergeCell ref="A665:A667"/>
    <mergeCell ref="B665:B667"/>
    <mergeCell ref="C665:C667"/>
    <mergeCell ref="D665:D667"/>
    <mergeCell ref="E665:E667"/>
    <mergeCell ref="F665:F667"/>
    <mergeCell ref="A662:A664"/>
    <mergeCell ref="B662:B664"/>
    <mergeCell ref="C662:C664"/>
    <mergeCell ref="D662:D664"/>
    <mergeCell ref="E662:E664"/>
    <mergeCell ref="F662:F664"/>
    <mergeCell ref="A659:A661"/>
    <mergeCell ref="B659:B661"/>
    <mergeCell ref="C659:C661"/>
    <mergeCell ref="D659:D661"/>
    <mergeCell ref="E659:E661"/>
    <mergeCell ref="F659:F661"/>
    <mergeCell ref="A692:A693"/>
    <mergeCell ref="B692:B693"/>
    <mergeCell ref="C692:C693"/>
    <mergeCell ref="D692:D693"/>
    <mergeCell ref="E692:E693"/>
    <mergeCell ref="F692:F693"/>
    <mergeCell ref="A671:A673"/>
    <mergeCell ref="B671:B673"/>
    <mergeCell ref="C671:C673"/>
    <mergeCell ref="D671:D673"/>
    <mergeCell ref="E671:E673"/>
    <mergeCell ref="F671:F673"/>
    <mergeCell ref="A668:A670"/>
    <mergeCell ref="B668:B670"/>
    <mergeCell ref="C668:C670"/>
    <mergeCell ref="D668:D670"/>
    <mergeCell ref="E668:E670"/>
    <mergeCell ref="F668:F670"/>
    <mergeCell ref="A698:A699"/>
    <mergeCell ref="B698:B699"/>
    <mergeCell ref="C698:C699"/>
    <mergeCell ref="D698:D699"/>
    <mergeCell ref="E698:E699"/>
    <mergeCell ref="F698:F699"/>
    <mergeCell ref="A696:A697"/>
    <mergeCell ref="B696:B697"/>
    <mergeCell ref="C696:C697"/>
    <mergeCell ref="D696:D697"/>
    <mergeCell ref="E696:E697"/>
    <mergeCell ref="F696:F697"/>
    <mergeCell ref="A694:A695"/>
    <mergeCell ref="B694:B695"/>
    <mergeCell ref="C694:C695"/>
    <mergeCell ref="D694:D695"/>
    <mergeCell ref="E694:E695"/>
    <mergeCell ref="F694:F695"/>
    <mergeCell ref="A704:A705"/>
    <mergeCell ref="B704:B705"/>
    <mergeCell ref="C704:C705"/>
    <mergeCell ref="D704:D705"/>
    <mergeCell ref="E704:E705"/>
    <mergeCell ref="F704:F705"/>
    <mergeCell ref="A702:A703"/>
    <mergeCell ref="B702:B703"/>
    <mergeCell ref="C702:C703"/>
    <mergeCell ref="D702:D703"/>
    <mergeCell ref="E702:E703"/>
    <mergeCell ref="F702:F703"/>
    <mergeCell ref="A700:A701"/>
    <mergeCell ref="B700:B701"/>
    <mergeCell ref="C700:C701"/>
    <mergeCell ref="D700:D701"/>
    <mergeCell ref="E700:E701"/>
    <mergeCell ref="F700:F701"/>
    <mergeCell ref="A710:A711"/>
    <mergeCell ref="B710:B711"/>
    <mergeCell ref="C710:C711"/>
    <mergeCell ref="D710:D711"/>
    <mergeCell ref="E710:E711"/>
    <mergeCell ref="F710:F711"/>
    <mergeCell ref="A708:A709"/>
    <mergeCell ref="B708:B709"/>
    <mergeCell ref="C708:C709"/>
    <mergeCell ref="D708:D709"/>
    <mergeCell ref="E708:E709"/>
    <mergeCell ref="F708:F709"/>
    <mergeCell ref="A706:A707"/>
    <mergeCell ref="B706:B707"/>
    <mergeCell ref="C706:C707"/>
    <mergeCell ref="D706:D707"/>
    <mergeCell ref="E706:E707"/>
    <mergeCell ref="F706:F707"/>
    <mergeCell ref="A717:A719"/>
    <mergeCell ref="B717:B719"/>
    <mergeCell ref="C717:C719"/>
    <mergeCell ref="D717:D719"/>
    <mergeCell ref="E717:E719"/>
    <mergeCell ref="F717:F719"/>
    <mergeCell ref="A714:A716"/>
    <mergeCell ref="B714:B716"/>
    <mergeCell ref="C714:C716"/>
    <mergeCell ref="D714:D716"/>
    <mergeCell ref="E714:E716"/>
    <mergeCell ref="F714:F716"/>
    <mergeCell ref="A712:A713"/>
    <mergeCell ref="B712:B713"/>
    <mergeCell ref="C712:C713"/>
    <mergeCell ref="D712:D713"/>
    <mergeCell ref="E712:E713"/>
    <mergeCell ref="F712:F713"/>
    <mergeCell ref="A726:A728"/>
    <mergeCell ref="B726:B728"/>
    <mergeCell ref="C726:C728"/>
    <mergeCell ref="D726:D728"/>
    <mergeCell ref="E726:E728"/>
    <mergeCell ref="F726:F728"/>
    <mergeCell ref="A723:A725"/>
    <mergeCell ref="B723:B725"/>
    <mergeCell ref="C723:C725"/>
    <mergeCell ref="D723:D725"/>
    <mergeCell ref="E723:E725"/>
    <mergeCell ref="F723:F725"/>
    <mergeCell ref="A720:A722"/>
    <mergeCell ref="B720:B722"/>
    <mergeCell ref="C720:C722"/>
    <mergeCell ref="D720:D722"/>
    <mergeCell ref="E720:E722"/>
    <mergeCell ref="F720:F722"/>
    <mergeCell ref="A735:A737"/>
    <mergeCell ref="B735:B737"/>
    <mergeCell ref="C735:C737"/>
    <mergeCell ref="D735:D737"/>
    <mergeCell ref="E735:E737"/>
    <mergeCell ref="F735:F737"/>
    <mergeCell ref="A732:A734"/>
    <mergeCell ref="B732:B734"/>
    <mergeCell ref="C732:C734"/>
    <mergeCell ref="D732:D734"/>
    <mergeCell ref="E732:E734"/>
    <mergeCell ref="F732:F734"/>
    <mergeCell ref="A729:A731"/>
    <mergeCell ref="B729:B731"/>
    <mergeCell ref="C729:C731"/>
    <mergeCell ref="D729:D731"/>
    <mergeCell ref="E729:E731"/>
    <mergeCell ref="F729:F731"/>
    <mergeCell ref="A744:A746"/>
    <mergeCell ref="B744:B746"/>
    <mergeCell ref="C744:C746"/>
    <mergeCell ref="D744:D746"/>
    <mergeCell ref="E744:E746"/>
    <mergeCell ref="F744:F746"/>
    <mergeCell ref="A741:A743"/>
    <mergeCell ref="B741:B743"/>
    <mergeCell ref="C741:C743"/>
    <mergeCell ref="D741:D743"/>
    <mergeCell ref="E741:E743"/>
    <mergeCell ref="F741:F743"/>
    <mergeCell ref="A738:A740"/>
    <mergeCell ref="B738:B740"/>
    <mergeCell ref="C738:C740"/>
    <mergeCell ref="D738:D740"/>
    <mergeCell ref="E738:E740"/>
    <mergeCell ref="F738:F740"/>
    <mergeCell ref="A753:A755"/>
    <mergeCell ref="B753:B755"/>
    <mergeCell ref="C753:C755"/>
    <mergeCell ref="D753:D755"/>
    <mergeCell ref="E753:E755"/>
    <mergeCell ref="F753:F755"/>
    <mergeCell ref="A750:A752"/>
    <mergeCell ref="B750:B752"/>
    <mergeCell ref="C750:C752"/>
    <mergeCell ref="D750:D752"/>
    <mergeCell ref="E750:E752"/>
    <mergeCell ref="F750:F752"/>
    <mergeCell ref="A747:A749"/>
    <mergeCell ref="B747:B749"/>
    <mergeCell ref="C747:C749"/>
    <mergeCell ref="D747:D749"/>
    <mergeCell ref="E747:E749"/>
    <mergeCell ref="F747:F749"/>
    <mergeCell ref="A762:A764"/>
    <mergeCell ref="B762:B764"/>
    <mergeCell ref="C762:C764"/>
    <mergeCell ref="D762:D764"/>
    <mergeCell ref="E762:E764"/>
    <mergeCell ref="F762:F764"/>
    <mergeCell ref="A759:A761"/>
    <mergeCell ref="B759:B761"/>
    <mergeCell ref="C759:C761"/>
    <mergeCell ref="D759:D761"/>
    <mergeCell ref="E759:E761"/>
    <mergeCell ref="F759:F761"/>
    <mergeCell ref="A756:A758"/>
    <mergeCell ref="B756:B758"/>
    <mergeCell ref="C756:C758"/>
    <mergeCell ref="D756:D758"/>
    <mergeCell ref="E756:E758"/>
    <mergeCell ref="F756:F758"/>
    <mergeCell ref="A771:A773"/>
    <mergeCell ref="B771:B773"/>
    <mergeCell ref="C771:C773"/>
    <mergeCell ref="D771:D773"/>
    <mergeCell ref="E771:E773"/>
    <mergeCell ref="F771:F773"/>
    <mergeCell ref="A768:A770"/>
    <mergeCell ref="B768:B770"/>
    <mergeCell ref="C768:C770"/>
    <mergeCell ref="D768:D770"/>
    <mergeCell ref="E768:E770"/>
    <mergeCell ref="F768:F770"/>
    <mergeCell ref="A765:A767"/>
    <mergeCell ref="B765:B767"/>
    <mergeCell ref="C765:C767"/>
    <mergeCell ref="D765:D767"/>
    <mergeCell ref="E765:E767"/>
    <mergeCell ref="F765:F767"/>
    <mergeCell ref="A780:A782"/>
    <mergeCell ref="B780:B782"/>
    <mergeCell ref="C780:C782"/>
    <mergeCell ref="D780:D782"/>
    <mergeCell ref="E780:E782"/>
    <mergeCell ref="F780:F782"/>
    <mergeCell ref="A777:A779"/>
    <mergeCell ref="B777:B779"/>
    <mergeCell ref="C777:C779"/>
    <mergeCell ref="D777:D779"/>
    <mergeCell ref="E777:E779"/>
    <mergeCell ref="F777:F779"/>
    <mergeCell ref="A774:A776"/>
    <mergeCell ref="B774:B776"/>
    <mergeCell ref="C774:C776"/>
    <mergeCell ref="D774:D776"/>
    <mergeCell ref="E774:E776"/>
    <mergeCell ref="F774:F776"/>
    <mergeCell ref="A789:A791"/>
    <mergeCell ref="B789:B791"/>
    <mergeCell ref="C789:C791"/>
    <mergeCell ref="D789:D791"/>
    <mergeCell ref="E789:E791"/>
    <mergeCell ref="F789:F791"/>
    <mergeCell ref="A786:A788"/>
    <mergeCell ref="B786:B788"/>
    <mergeCell ref="C786:C788"/>
    <mergeCell ref="D786:D788"/>
    <mergeCell ref="E786:E788"/>
    <mergeCell ref="F786:F788"/>
    <mergeCell ref="A783:A785"/>
    <mergeCell ref="B783:B785"/>
    <mergeCell ref="C783:C785"/>
    <mergeCell ref="D783:D785"/>
    <mergeCell ref="E783:E785"/>
    <mergeCell ref="F783:F785"/>
    <mergeCell ref="A798:A800"/>
    <mergeCell ref="B798:B800"/>
    <mergeCell ref="C798:C800"/>
    <mergeCell ref="D798:D800"/>
    <mergeCell ref="E798:E800"/>
    <mergeCell ref="F798:F800"/>
    <mergeCell ref="A795:A797"/>
    <mergeCell ref="B795:B797"/>
    <mergeCell ref="C795:C797"/>
    <mergeCell ref="D795:D797"/>
    <mergeCell ref="E795:E797"/>
    <mergeCell ref="F795:F797"/>
    <mergeCell ref="A792:A794"/>
    <mergeCell ref="B792:B794"/>
    <mergeCell ref="C792:C794"/>
    <mergeCell ref="D792:D794"/>
    <mergeCell ref="E792:E794"/>
    <mergeCell ref="F792:F794"/>
    <mergeCell ref="A807:A809"/>
    <mergeCell ref="B807:B809"/>
    <mergeCell ref="C807:C809"/>
    <mergeCell ref="E807:E809"/>
    <mergeCell ref="F807:F809"/>
    <mergeCell ref="A810:A812"/>
    <mergeCell ref="B810:B812"/>
    <mergeCell ref="C810:C812"/>
    <mergeCell ref="E810:E812"/>
    <mergeCell ref="F810:F812"/>
    <mergeCell ref="A801:A803"/>
    <mergeCell ref="B801:B803"/>
    <mergeCell ref="C801:C803"/>
    <mergeCell ref="E801:E803"/>
    <mergeCell ref="F801:F803"/>
    <mergeCell ref="A804:A806"/>
    <mergeCell ref="B804:B806"/>
    <mergeCell ref="C804:C806"/>
    <mergeCell ref="E804:E806"/>
    <mergeCell ref="F804:F806"/>
    <mergeCell ref="D801:D803"/>
    <mergeCell ref="D804:D806"/>
    <mergeCell ref="D807:D809"/>
    <mergeCell ref="D810:D812"/>
    <mergeCell ref="B825:B827"/>
    <mergeCell ref="C825:C827"/>
    <mergeCell ref="D825:D827"/>
    <mergeCell ref="E825:E827"/>
    <mergeCell ref="F825:F827"/>
    <mergeCell ref="B828:B830"/>
    <mergeCell ref="C828:C830"/>
    <mergeCell ref="D828:D830"/>
    <mergeCell ref="E828:E830"/>
    <mergeCell ref="F828:F830"/>
    <mergeCell ref="A819:A821"/>
    <mergeCell ref="B819:B821"/>
    <mergeCell ref="C819:C821"/>
    <mergeCell ref="D819:D821"/>
    <mergeCell ref="E819:E821"/>
    <mergeCell ref="F819:F821"/>
    <mergeCell ref="A813:A815"/>
    <mergeCell ref="B813:B815"/>
    <mergeCell ref="C813:C815"/>
    <mergeCell ref="E813:E815"/>
    <mergeCell ref="F813:F815"/>
    <mergeCell ref="A816:A818"/>
    <mergeCell ref="B816:B818"/>
    <mergeCell ref="C816:C818"/>
    <mergeCell ref="E816:E818"/>
    <mergeCell ref="F816:F818"/>
    <mergeCell ref="D813:D815"/>
    <mergeCell ref="D816:D818"/>
    <mergeCell ref="A822:A824"/>
    <mergeCell ref="B822:B824"/>
    <mergeCell ref="C822:C824"/>
    <mergeCell ref="D822:D824"/>
    <mergeCell ref="A849:A851"/>
    <mergeCell ref="B849:B851"/>
    <mergeCell ref="C849:C851"/>
    <mergeCell ref="D849:D851"/>
    <mergeCell ref="E849:E851"/>
    <mergeCell ref="F849:F851"/>
    <mergeCell ref="F834:F836"/>
    <mergeCell ref="B837:B839"/>
    <mergeCell ref="B846:B848"/>
    <mergeCell ref="C846:C848"/>
    <mergeCell ref="D846:D848"/>
    <mergeCell ref="E846:E848"/>
    <mergeCell ref="F846:F848"/>
    <mergeCell ref="B831:B833"/>
    <mergeCell ref="C831:C833"/>
    <mergeCell ref="D831:D833"/>
    <mergeCell ref="E831:E833"/>
    <mergeCell ref="F831:F833"/>
    <mergeCell ref="A834:A836"/>
    <mergeCell ref="B834:B836"/>
    <mergeCell ref="C834:C836"/>
    <mergeCell ref="D834:D836"/>
    <mergeCell ref="E834:E836"/>
    <mergeCell ref="A846:A848"/>
    <mergeCell ref="A858:A860"/>
    <mergeCell ref="B858:B860"/>
    <mergeCell ref="C858:C860"/>
    <mergeCell ref="D858:D860"/>
    <mergeCell ref="E858:E860"/>
    <mergeCell ref="F858:F860"/>
    <mergeCell ref="A855:A857"/>
    <mergeCell ref="B855:B857"/>
    <mergeCell ref="C855:C857"/>
    <mergeCell ref="D855:D857"/>
    <mergeCell ref="E855:E857"/>
    <mergeCell ref="F855:F857"/>
    <mergeCell ref="A852:A854"/>
    <mergeCell ref="B852:B854"/>
    <mergeCell ref="C852:C854"/>
    <mergeCell ref="D852:D854"/>
    <mergeCell ref="E852:E854"/>
    <mergeCell ref="F852:F854"/>
    <mergeCell ref="B867:B869"/>
    <mergeCell ref="C867:C869"/>
    <mergeCell ref="D867:D869"/>
    <mergeCell ref="E867:E869"/>
    <mergeCell ref="F867:F869"/>
    <mergeCell ref="B870:B872"/>
    <mergeCell ref="C870:C872"/>
    <mergeCell ref="D870:D872"/>
    <mergeCell ref="E870:E872"/>
    <mergeCell ref="F870:F872"/>
    <mergeCell ref="B861:B863"/>
    <mergeCell ref="C861:C863"/>
    <mergeCell ref="D861:D863"/>
    <mergeCell ref="E861:E863"/>
    <mergeCell ref="F861:F863"/>
    <mergeCell ref="B864:B866"/>
    <mergeCell ref="C864:C866"/>
    <mergeCell ref="D864:D866"/>
    <mergeCell ref="E864:E866"/>
    <mergeCell ref="F864:F866"/>
    <mergeCell ref="B879:B881"/>
    <mergeCell ref="C879:C881"/>
    <mergeCell ref="D879:D881"/>
    <mergeCell ref="E879:E881"/>
    <mergeCell ref="F879:F881"/>
    <mergeCell ref="B882:B884"/>
    <mergeCell ref="C882:C884"/>
    <mergeCell ref="D882:D884"/>
    <mergeCell ref="E882:E884"/>
    <mergeCell ref="F882:F884"/>
    <mergeCell ref="B873:B875"/>
    <mergeCell ref="C873:C875"/>
    <mergeCell ref="D873:D875"/>
    <mergeCell ref="E873:E875"/>
    <mergeCell ref="F873:F875"/>
    <mergeCell ref="B876:B878"/>
    <mergeCell ref="C876:C878"/>
    <mergeCell ref="D876:D878"/>
    <mergeCell ref="E876:E878"/>
    <mergeCell ref="F876:F878"/>
    <mergeCell ref="A891:A893"/>
    <mergeCell ref="B891:B893"/>
    <mergeCell ref="C891:C893"/>
    <mergeCell ref="D891:D893"/>
    <mergeCell ref="E891:E893"/>
    <mergeCell ref="F891:F893"/>
    <mergeCell ref="A888:A890"/>
    <mergeCell ref="B888:B890"/>
    <mergeCell ref="C888:C890"/>
    <mergeCell ref="D888:D890"/>
    <mergeCell ref="E888:E890"/>
    <mergeCell ref="F888:F890"/>
    <mergeCell ref="A885:A887"/>
    <mergeCell ref="B885:B887"/>
    <mergeCell ref="C885:C887"/>
    <mergeCell ref="D885:D887"/>
    <mergeCell ref="E885:E887"/>
    <mergeCell ref="F885:F887"/>
    <mergeCell ref="A900:A902"/>
    <mergeCell ref="B900:B902"/>
    <mergeCell ref="C900:C902"/>
    <mergeCell ref="D900:D902"/>
    <mergeCell ref="E900:E902"/>
    <mergeCell ref="F900:F902"/>
    <mergeCell ref="A897:A899"/>
    <mergeCell ref="B897:B899"/>
    <mergeCell ref="C897:C899"/>
    <mergeCell ref="D897:D899"/>
    <mergeCell ref="E897:E899"/>
    <mergeCell ref="F897:F899"/>
    <mergeCell ref="A894:A896"/>
    <mergeCell ref="B894:B896"/>
    <mergeCell ref="C894:C896"/>
    <mergeCell ref="D894:D896"/>
    <mergeCell ref="E894:E896"/>
    <mergeCell ref="F894:F896"/>
    <mergeCell ref="C918:C920"/>
    <mergeCell ref="D918:D920"/>
    <mergeCell ref="E918:E920"/>
    <mergeCell ref="F918:F920"/>
    <mergeCell ref="B909:B911"/>
    <mergeCell ref="C909:C911"/>
    <mergeCell ref="D909:D911"/>
    <mergeCell ref="E909:E911"/>
    <mergeCell ref="F909:F911"/>
    <mergeCell ref="B912:B914"/>
    <mergeCell ref="C912:C914"/>
    <mergeCell ref="D912:D914"/>
    <mergeCell ref="E912:E914"/>
    <mergeCell ref="F912:F914"/>
    <mergeCell ref="B903:B905"/>
    <mergeCell ref="C903:C905"/>
    <mergeCell ref="D903:D905"/>
    <mergeCell ref="E903:E905"/>
    <mergeCell ref="F903:F905"/>
    <mergeCell ref="B906:B908"/>
    <mergeCell ref="C906:C908"/>
    <mergeCell ref="D906:D908"/>
    <mergeCell ref="E906:E908"/>
    <mergeCell ref="F906:F908"/>
    <mergeCell ref="F130:F132"/>
    <mergeCell ref="A133:A135"/>
    <mergeCell ref="B133:B135"/>
    <mergeCell ref="C133:C135"/>
    <mergeCell ref="D133:D135"/>
    <mergeCell ref="E133:E135"/>
    <mergeCell ref="F133:F135"/>
    <mergeCell ref="A136:A138"/>
    <mergeCell ref="B136:B138"/>
    <mergeCell ref="C136:C138"/>
    <mergeCell ref="D136:D138"/>
    <mergeCell ref="E136:E138"/>
    <mergeCell ref="F136:F138"/>
    <mergeCell ref="F139:F141"/>
    <mergeCell ref="E139:E141"/>
    <mergeCell ref="D139:D141"/>
    <mergeCell ref="C139:C141"/>
    <mergeCell ref="B139:B141"/>
    <mergeCell ref="A139:A141"/>
    <mergeCell ref="F142:F144"/>
    <mergeCell ref="A145:A147"/>
    <mergeCell ref="B145:B147"/>
    <mergeCell ref="C145:C147"/>
    <mergeCell ref="D145:D147"/>
    <mergeCell ref="E145:E147"/>
    <mergeCell ref="F145:F147"/>
    <mergeCell ref="A148:A150"/>
    <mergeCell ref="B148:B150"/>
    <mergeCell ref="C148:C150"/>
    <mergeCell ref="D148:D150"/>
    <mergeCell ref="E148:E150"/>
    <mergeCell ref="F148:F150"/>
    <mergeCell ref="A151:A153"/>
    <mergeCell ref="B151:B153"/>
    <mergeCell ref="C151:C153"/>
    <mergeCell ref="D151:D153"/>
    <mergeCell ref="E151:E153"/>
    <mergeCell ref="F151:F153"/>
    <mergeCell ref="F154:F156"/>
    <mergeCell ref="A157:A159"/>
    <mergeCell ref="B157:B159"/>
    <mergeCell ref="C157:C159"/>
    <mergeCell ref="D157:D159"/>
    <mergeCell ref="E157:E159"/>
    <mergeCell ref="F157:F159"/>
    <mergeCell ref="A160:A162"/>
    <mergeCell ref="B160:B162"/>
    <mergeCell ref="C160:C162"/>
    <mergeCell ref="D160:D162"/>
    <mergeCell ref="E160:E162"/>
    <mergeCell ref="F160:F162"/>
    <mergeCell ref="A163:A165"/>
    <mergeCell ref="B163:B165"/>
    <mergeCell ref="C163:C165"/>
    <mergeCell ref="D163:D165"/>
    <mergeCell ref="E163:E165"/>
    <mergeCell ref="F163:F165"/>
    <mergeCell ref="C166:C168"/>
    <mergeCell ref="D166:D168"/>
    <mergeCell ref="E166:E168"/>
    <mergeCell ref="F166:F168"/>
    <mergeCell ref="A169:A171"/>
    <mergeCell ref="B169:B171"/>
    <mergeCell ref="C169:C171"/>
    <mergeCell ref="D169:D171"/>
    <mergeCell ref="E169:E171"/>
    <mergeCell ref="F169:F171"/>
    <mergeCell ref="A172:A174"/>
    <mergeCell ref="B172:B174"/>
    <mergeCell ref="C172:C174"/>
    <mergeCell ref="D172:D174"/>
    <mergeCell ref="E172:E174"/>
    <mergeCell ref="F172:F174"/>
    <mergeCell ref="A175:A177"/>
    <mergeCell ref="B175:B177"/>
    <mergeCell ref="C175:C177"/>
    <mergeCell ref="D175:D177"/>
    <mergeCell ref="E175:E177"/>
    <mergeCell ref="F175:F177"/>
    <mergeCell ref="A166:A168"/>
    <mergeCell ref="B166:B168"/>
    <mergeCell ref="A178:A180"/>
    <mergeCell ref="B178:B180"/>
    <mergeCell ref="C178:C180"/>
    <mergeCell ref="D178:D180"/>
    <mergeCell ref="E178:E180"/>
    <mergeCell ref="F178:F180"/>
    <mergeCell ref="F181:F183"/>
    <mergeCell ref="E181:E183"/>
    <mergeCell ref="D181:D183"/>
    <mergeCell ref="C181:C183"/>
    <mergeCell ref="B181:B183"/>
    <mergeCell ref="A181:A183"/>
    <mergeCell ref="A184:A186"/>
    <mergeCell ref="B184:B186"/>
    <mergeCell ref="C184:C186"/>
    <mergeCell ref="D184:D186"/>
    <mergeCell ref="E184:E186"/>
    <mergeCell ref="F184:F186"/>
    <mergeCell ref="F187:F189"/>
    <mergeCell ref="E187:E189"/>
    <mergeCell ref="D187:D189"/>
    <mergeCell ref="C187:C189"/>
    <mergeCell ref="B187:B189"/>
    <mergeCell ref="A187:A189"/>
    <mergeCell ref="A190:A192"/>
    <mergeCell ref="A193:A195"/>
    <mergeCell ref="A196:A198"/>
    <mergeCell ref="A199:A201"/>
    <mergeCell ref="B190:B192"/>
    <mergeCell ref="B193:B195"/>
    <mergeCell ref="B196:B198"/>
    <mergeCell ref="B199:B201"/>
    <mergeCell ref="E190:E192"/>
    <mergeCell ref="F190:F192"/>
    <mergeCell ref="B202:B204"/>
    <mergeCell ref="A202:A204"/>
    <mergeCell ref="C190:C207"/>
    <mergeCell ref="D190:D192"/>
    <mergeCell ref="D193:D195"/>
    <mergeCell ref="D196:D198"/>
    <mergeCell ref="D199:D201"/>
    <mergeCell ref="D202:D204"/>
    <mergeCell ref="A205:A207"/>
    <mergeCell ref="B205:B207"/>
    <mergeCell ref="D205:D207"/>
    <mergeCell ref="E193:E195"/>
    <mergeCell ref="F193:F195"/>
    <mergeCell ref="E196:E198"/>
    <mergeCell ref="E199:E201"/>
    <mergeCell ref="E202:E204"/>
    <mergeCell ref="E205:E207"/>
    <mergeCell ref="F196:F198"/>
    <mergeCell ref="F199:F201"/>
    <mergeCell ref="F202:F204"/>
    <mergeCell ref="F205:F207"/>
    <mergeCell ref="F208:F210"/>
    <mergeCell ref="A208:A210"/>
    <mergeCell ref="B208:B210"/>
    <mergeCell ref="D208:D210"/>
    <mergeCell ref="E208:E210"/>
    <mergeCell ref="C208:C222"/>
    <mergeCell ref="E211:E213"/>
    <mergeCell ref="D211:D213"/>
    <mergeCell ref="F211:F213"/>
    <mergeCell ref="B211:B213"/>
    <mergeCell ref="A211:A213"/>
    <mergeCell ref="A214:A216"/>
    <mergeCell ref="B214:B216"/>
    <mergeCell ref="D214:D216"/>
    <mergeCell ref="E214:E216"/>
    <mergeCell ref="F214:F216"/>
    <mergeCell ref="F217:F219"/>
    <mergeCell ref="E217:E219"/>
    <mergeCell ref="D217:D219"/>
    <mergeCell ref="F220:F222"/>
    <mergeCell ref="E220:E222"/>
    <mergeCell ref="D220:D222"/>
    <mergeCell ref="B217:B219"/>
    <mergeCell ref="A217:A219"/>
    <mergeCell ref="A220:A222"/>
    <mergeCell ref="B220:B222"/>
    <mergeCell ref="F232:F234"/>
    <mergeCell ref="F235:F237"/>
    <mergeCell ref="A238:A240"/>
    <mergeCell ref="B238:B240"/>
    <mergeCell ref="D238:D240"/>
    <mergeCell ref="E238:E240"/>
    <mergeCell ref="F238:F240"/>
    <mergeCell ref="A241:A243"/>
    <mergeCell ref="B241:B243"/>
    <mergeCell ref="B244:B246"/>
    <mergeCell ref="D241:D243"/>
    <mergeCell ref="E241:E243"/>
    <mergeCell ref="E244:E246"/>
    <mergeCell ref="D244:D246"/>
    <mergeCell ref="A244:A246"/>
    <mergeCell ref="F241:F243"/>
    <mergeCell ref="F244:F246"/>
    <mergeCell ref="B232:B234"/>
    <mergeCell ref="A232:A234"/>
    <mergeCell ref="A235:A237"/>
    <mergeCell ref="B235:B237"/>
    <mergeCell ref="D235:D237"/>
    <mergeCell ref="E232:E234"/>
    <mergeCell ref="E235:E237"/>
    <mergeCell ref="C223:C237"/>
    <mergeCell ref="F223:F225"/>
    <mergeCell ref="F226:F228"/>
    <mergeCell ref="F229:F231"/>
    <mergeCell ref="C238:C240"/>
    <mergeCell ref="C241:C243"/>
    <mergeCell ref="C244:C246"/>
    <mergeCell ref="A223:A225"/>
    <mergeCell ref="A226:A228"/>
    <mergeCell ref="B226:B228"/>
    <mergeCell ref="B223:B225"/>
    <mergeCell ref="D223:D225"/>
    <mergeCell ref="E223:E225"/>
    <mergeCell ref="E226:E228"/>
    <mergeCell ref="D226:D228"/>
    <mergeCell ref="A229:A231"/>
    <mergeCell ref="B229:B231"/>
    <mergeCell ref="D229:D231"/>
    <mergeCell ref="D232:D234"/>
    <mergeCell ref="A247:A249"/>
    <mergeCell ref="B247:B249"/>
    <mergeCell ref="A250:A252"/>
    <mergeCell ref="B250:B252"/>
    <mergeCell ref="A253:A255"/>
    <mergeCell ref="B253:B255"/>
    <mergeCell ref="D247:D249"/>
    <mergeCell ref="D250:D252"/>
    <mergeCell ref="D253:D255"/>
    <mergeCell ref="E253:E255"/>
    <mergeCell ref="E250:E252"/>
    <mergeCell ref="E247:E249"/>
    <mergeCell ref="E229:E231"/>
    <mergeCell ref="C247:C264"/>
    <mergeCell ref="A256:A258"/>
    <mergeCell ref="B256:B258"/>
    <mergeCell ref="A259:A261"/>
    <mergeCell ref="B259:B261"/>
    <mergeCell ref="A262:A264"/>
    <mergeCell ref="B262:B264"/>
    <mergeCell ref="B265:B267"/>
    <mergeCell ref="A265:A267"/>
    <mergeCell ref="A268:A270"/>
    <mergeCell ref="B268:B270"/>
    <mergeCell ref="B271:B273"/>
    <mergeCell ref="A271:A273"/>
    <mergeCell ref="D280:D282"/>
    <mergeCell ref="D277:D279"/>
    <mergeCell ref="E277:E279"/>
    <mergeCell ref="E274:E276"/>
    <mergeCell ref="D274:D276"/>
    <mergeCell ref="D271:D273"/>
    <mergeCell ref="E271:E273"/>
    <mergeCell ref="D256:D258"/>
    <mergeCell ref="D259:D261"/>
    <mergeCell ref="D262:D264"/>
    <mergeCell ref="D265:D267"/>
    <mergeCell ref="D268:D270"/>
    <mergeCell ref="E268:E270"/>
    <mergeCell ref="E265:E267"/>
    <mergeCell ref="E262:E264"/>
    <mergeCell ref="E259:E261"/>
    <mergeCell ref="E256:E258"/>
    <mergeCell ref="F247:F249"/>
    <mergeCell ref="F250:F252"/>
    <mergeCell ref="F253:F255"/>
    <mergeCell ref="F256:F258"/>
    <mergeCell ref="F259:F261"/>
    <mergeCell ref="F262:F264"/>
    <mergeCell ref="F265:F267"/>
    <mergeCell ref="F268:F270"/>
    <mergeCell ref="F271:F273"/>
    <mergeCell ref="F274:F276"/>
    <mergeCell ref="F277:F279"/>
    <mergeCell ref="F280:F282"/>
    <mergeCell ref="F283:F285"/>
    <mergeCell ref="F286:F288"/>
    <mergeCell ref="E420:E422"/>
    <mergeCell ref="E423:E425"/>
    <mergeCell ref="E426:E428"/>
    <mergeCell ref="E429:E431"/>
    <mergeCell ref="E432:E434"/>
    <mergeCell ref="E435:E437"/>
    <mergeCell ref="E438:E440"/>
    <mergeCell ref="E441:E443"/>
    <mergeCell ref="E444:E446"/>
    <mergeCell ref="E447:E449"/>
    <mergeCell ref="E450:E452"/>
    <mergeCell ref="E453:E455"/>
    <mergeCell ref="E456:E458"/>
    <mergeCell ref="F420:F422"/>
    <mergeCell ref="F423:F425"/>
    <mergeCell ref="F426:F428"/>
    <mergeCell ref="F429:F431"/>
    <mergeCell ref="F432:F434"/>
    <mergeCell ref="F435:F437"/>
    <mergeCell ref="F438:F440"/>
    <mergeCell ref="F441:F443"/>
    <mergeCell ref="F444:F446"/>
    <mergeCell ref="F447:F449"/>
    <mergeCell ref="F450:F452"/>
    <mergeCell ref="F453:F455"/>
    <mergeCell ref="F456:F458"/>
    <mergeCell ref="A903:A905"/>
    <mergeCell ref="A906:A908"/>
    <mergeCell ref="A909:A911"/>
    <mergeCell ref="A912:A914"/>
    <mergeCell ref="A918:A920"/>
    <mergeCell ref="C837:C839"/>
    <mergeCell ref="D837:D839"/>
    <mergeCell ref="H617:H619"/>
    <mergeCell ref="E822:E824"/>
    <mergeCell ref="F822:F824"/>
    <mergeCell ref="A825:A827"/>
    <mergeCell ref="A828:A830"/>
    <mergeCell ref="A831:A833"/>
    <mergeCell ref="A837:A839"/>
    <mergeCell ref="A840:A842"/>
    <mergeCell ref="B840:B842"/>
    <mergeCell ref="C840:C842"/>
    <mergeCell ref="D840:D842"/>
    <mergeCell ref="E840:E842"/>
    <mergeCell ref="F840:F842"/>
    <mergeCell ref="A843:A845"/>
    <mergeCell ref="B843:B845"/>
    <mergeCell ref="C843:C845"/>
    <mergeCell ref="D843:D845"/>
    <mergeCell ref="E843:E845"/>
    <mergeCell ref="F843:F845"/>
    <mergeCell ref="B915:B917"/>
    <mergeCell ref="C915:C917"/>
    <mergeCell ref="D915:D917"/>
    <mergeCell ref="E915:E917"/>
    <mergeCell ref="F915:F917"/>
    <mergeCell ref="B918:B920"/>
  </mergeCells>
  <dataValidations count="1">
    <dataValidation allowBlank="1" showInputMessage="1" showErrorMessage="1" prompt="Escriba el nombre del disertante" sqref="B148 B187 B184 B154 B160 B163 B166 B169 B172 B175 B178 B181 B151 B157 B614:B615 B599:B600 B608 B602 B604 B606 B610 B612"/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CCJ Servicio Social</dc:creator>
  <cp:lastModifiedBy>CCJ Servicio Social</cp:lastModifiedBy>
  <dcterms:created xsi:type="dcterms:W3CDTF">2018-10-19T10:54:25Z</dcterms:created>
  <dcterms:modified xsi:type="dcterms:W3CDTF">2018-10-27T06:11:04Z</dcterms:modified>
</cp:coreProperties>
</file>